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520" yWindow="228" windowWidth="15480" windowHeight="8556" tabRatio="914" activeTab="0"/>
  </bookViews>
  <sheets>
    <sheet name="Calc_Summary" sheetId="1" r:id="rId1"/>
    <sheet name="2009_SS_Male" sheetId="2" r:id="rId2"/>
    <sheet name="2009_SS_Female" sheetId="3" r:id="rId3"/>
    <sheet name="AdvSel_2009_SS_Male" sheetId="4" r:id="rId4"/>
    <sheet name="AdvSel_2009_SS_Female" sheetId="5" r:id="rId5"/>
    <sheet name="2004_CDC_Male" sheetId="6" r:id="rId6"/>
    <sheet name="2004_CDC_Female" sheetId="7" r:id="rId7"/>
    <sheet name="Mortality_Tables" sheetId="8" r:id="rId8"/>
    <sheet name="Life Expectancy" sheetId="9" r:id="rId9"/>
    <sheet name="EPDVTable" sheetId="10" r:id="rId10"/>
  </sheets>
  <definedNames/>
  <calcPr fullCalcOnLoad="1"/>
</workbook>
</file>

<file path=xl/sharedStrings.xml><?xml version="1.0" encoding="utf-8"?>
<sst xmlns="http://schemas.openxmlformats.org/spreadsheetml/2006/main" count="343" uniqueCount="90">
  <si>
    <t>Retire Early Home Page</t>
  </si>
  <si>
    <t>Yield on 30-Year TIPS</t>
  </si>
  <si>
    <t>Hash value: -1194375319</t>
  </si>
  <si>
    <t>Hash value: 1127122050</t>
  </si>
  <si>
    <t>Age</t>
  </si>
  <si>
    <t>q(sub x)</t>
  </si>
  <si>
    <t>Applicant age</t>
  </si>
  <si>
    <t>Annuity Premium</t>
  </si>
  <si>
    <t>Annual Benefit</t>
  </si>
  <si>
    <t>Inflation rate</t>
  </si>
  <si>
    <t>Premium Bal 12/31</t>
  </si>
  <si>
    <t>Year (x)</t>
  </si>
  <si>
    <t>Alive in</t>
  </si>
  <si>
    <t>Annuitants</t>
  </si>
  <si>
    <t>Premium Bal 01/02</t>
  </si>
  <si>
    <t>on Premum Bal</t>
  </si>
  <si>
    <t>Inflation</t>
  </si>
  <si>
    <t>Multiplier</t>
  </si>
  <si>
    <t>\</t>
  </si>
  <si>
    <t>Payment</t>
  </si>
  <si>
    <t>Probability</t>
  </si>
  <si>
    <t>of Payment</t>
  </si>
  <si>
    <t>Discount</t>
  </si>
  <si>
    <t>Factor</t>
  </si>
  <si>
    <t>Present</t>
  </si>
  <si>
    <t>Value</t>
  </si>
  <si>
    <t>Attained</t>
  </si>
  <si>
    <t>Annual Earnings</t>
  </si>
  <si>
    <t>Benefits Paid 01/01</t>
  </si>
  <si>
    <t>Actuarially Fair Life Annuity Calculator</t>
  </si>
  <si>
    <t>2004_CDC_Life Tables</t>
  </si>
  <si>
    <t>Female</t>
  </si>
  <si>
    <t>Male</t>
  </si>
  <si>
    <t>Annuity 2000 Mortality Table</t>
  </si>
  <si>
    <t>Life Expectancy (Years)</t>
  </si>
  <si>
    <t>Social Security 2004 Mortality Table</t>
  </si>
  <si>
    <t xml:space="preserve">Discount rate: </t>
  </si>
  <si>
    <t>Use yield on AA-rated Corporate Bonds for nominal annuties</t>
  </si>
  <si>
    <t>Use yield on long-term TIPS for inflation-adjusted annuities</t>
  </si>
  <si>
    <t>Annual Benefit Desired</t>
  </si>
  <si>
    <t>2004_Social_Security_Mortality_Table_Female</t>
  </si>
  <si>
    <t>Desired Annual Benefit</t>
  </si>
  <si>
    <t>2004_Social_Security_Mortality_Table_Male</t>
  </si>
  <si>
    <t>2004_CDC_Mortality_Table_Female</t>
  </si>
  <si>
    <t>Expected Present Discounted Value (EPDV) of Life Annuity</t>
  </si>
  <si>
    <t>using 2004_CDC_Mortality Table</t>
  </si>
  <si>
    <t>Annuity 2009 Mortality Table</t>
  </si>
  <si>
    <t>2004_Social_Security_Mortality_Table_Male_adjusted for adverse selection</t>
  </si>
  <si>
    <t>SS mortality rate</t>
  </si>
  <si>
    <t>annuitant rate</t>
  </si>
  <si>
    <t>ratio</t>
  </si>
  <si>
    <t>2004_Social_Security_Mortality_Table_Female_adjusted for adverse selection</t>
  </si>
  <si>
    <t>GenPopulation</t>
  </si>
  <si>
    <t>Adv Selec</t>
  </si>
  <si>
    <t>AdvSelc</t>
  </si>
  <si>
    <t>Expenses</t>
  </si>
  <si>
    <t>&amp; Costs</t>
  </si>
  <si>
    <t>Discounted</t>
  </si>
  <si>
    <t>to Present Day</t>
  </si>
  <si>
    <t>Insurance Company Premium Quote</t>
  </si>
  <si>
    <t>Updated: 09/23/2013</t>
  </si>
  <si>
    <t>using 2009_Social_Security_Mortality Table</t>
  </si>
  <si>
    <t>using 2009_Social_Security_Mortality Table_with_Adverse_Selection</t>
  </si>
  <si>
    <t>MWR Money's Worth Ratio vs. 2009 Soc Sec Table</t>
  </si>
  <si>
    <t>MWR Money's Worth Ratio vs. 2009 Soc Sec Table w/Adverse Selection</t>
  </si>
  <si>
    <t>Comparison of the Expected Present Discounted Value (EPDV)</t>
  </si>
  <si>
    <t xml:space="preserve">of an inflation-adjusted life annuity with quotes from insurer . </t>
  </si>
  <si>
    <t>Based on the Social Security mortality table and the long-term TIPS coupon of 1.40%</t>
  </si>
  <si>
    <t>.</t>
  </si>
  <si>
    <t>----- $12,000 annual benefit -----</t>
  </si>
  <si>
    <t>EPDV</t>
  </si>
  <si>
    <t>($)</t>
  </si>
  <si>
    <t>Insurer's</t>
  </si>
  <si>
    <t>Quote</t>
  </si>
  <si>
    <t>Embedded Costs</t>
  </si>
  <si>
    <t>Money's Worth</t>
  </si>
  <si>
    <t>Ratio (MWR)</t>
  </si>
  <si>
    <t>Age/Sex</t>
  </si>
  <si>
    <t>General</t>
  </si>
  <si>
    <t>Population</t>
  </si>
  <si>
    <t>Principal</t>
  </si>
  <si>
    <t>Life</t>
  </si>
  <si>
    <t>55 male</t>
  </si>
  <si>
    <t>60 male</t>
  </si>
  <si>
    <t>65 male</t>
  </si>
  <si>
    <t>70 male</t>
  </si>
  <si>
    <t>55 female</t>
  </si>
  <si>
    <t>60 female</t>
  </si>
  <si>
    <t>65 female</t>
  </si>
  <si>
    <t>70 female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</si>
</sst>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_(* #,##0.000_);_(* \(#,##0.000\);_(* &quot;-&quot;??_);_(@_)"/>
    <numFmt numFmtId="172" formatCode="_(* #,##0.0000_);_(* \(#,##0.000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&quot;$&quot;* #,##0.000_);_(&quot;$&quot;* \(#,##0.000\);_(&quot;$&quot;* &quot;-&quot;??_);_(@_)"/>
    <numFmt numFmtId="176" formatCode="0.00_);\(0.00\)"/>
    <numFmt numFmtId="177" formatCode="#,##0.0"/>
    <numFmt numFmtId="178" formatCode="#,##0.000"/>
    <numFmt numFmtId="179" formatCode="#,##0.0000"/>
    <numFmt numFmtId="180" formatCode="#,##0.00000"/>
    <numFmt numFmtId="181" formatCode="_(* #,##0.00000_);_(* \(#,##0.00000\);_(* &quot;-&quot;?????_);_(@_)"/>
    <numFmt numFmtId="182" formatCode="0_);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%"/>
    <numFmt numFmtId="187" formatCode="_(&quot;$&quot;* #,##0.0000_);_(&quot;$&quot;* \(#,##0.0000\);_(&quot;$&quot;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0.000%"/>
    <numFmt numFmtId="192" formatCode="0.0000%"/>
    <numFmt numFmtId="193" formatCode="_(* #,##0.0_);_(* \(#,##0.0\);_(* &quot;-&quot;?_);_(@_)"/>
    <numFmt numFmtId="194" formatCode="_(* #,##0_);_(* \(#,##0\);_(* &quot;-&quot;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(* #,##0.00000000000_);_(* \(#,##0.00000000000\);_(* &quot;-&quot;??_);_(@_)"/>
    <numFmt numFmtId="199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FE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10" fontId="3" fillId="0" borderId="0" xfId="0" applyNumberFormat="1" applyFont="1" applyAlignment="1">
      <alignment/>
    </xf>
    <xf numFmtId="165" fontId="3" fillId="0" borderId="0" xfId="42" applyNumberFormat="1" applyFont="1" applyAlignment="1">
      <alignment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5" fontId="0" fillId="0" borderId="0" xfId="42" applyNumberFormat="1" applyFont="1" applyAlignment="1">
      <alignment/>
    </xf>
    <xf numFmtId="174" fontId="3" fillId="0" borderId="0" xfId="46" applyNumberFormat="1" applyFont="1" applyAlignment="1">
      <alignment/>
    </xf>
    <xf numFmtId="174" fontId="0" fillId="0" borderId="0" xfId="0" applyNumberFormat="1" applyAlignment="1">
      <alignment/>
    </xf>
    <xf numFmtId="174" fontId="0" fillId="0" borderId="0" xfId="46" applyNumberFormat="1" applyFont="1" applyAlignment="1">
      <alignment/>
    </xf>
    <xf numFmtId="4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169" fontId="4" fillId="0" borderId="0" xfId="0" applyNumberFormat="1" applyFont="1" applyAlignment="1" quotePrefix="1">
      <alignment/>
    </xf>
    <xf numFmtId="169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4" fontId="4" fillId="0" borderId="0" xfId="0" applyNumberFormat="1" applyFont="1" applyAlignment="1">
      <alignment/>
    </xf>
    <xf numFmtId="9" fontId="0" fillId="0" borderId="0" xfId="0" applyNumberFormat="1" applyAlignment="1">
      <alignment/>
    </xf>
    <xf numFmtId="43" fontId="0" fillId="0" borderId="0" xfId="42" applyFont="1" applyAlignment="1">
      <alignment horizontal="right"/>
    </xf>
    <xf numFmtId="43" fontId="4" fillId="0" borderId="0" xfId="42" applyFont="1" applyAlignment="1">
      <alignment horizontal="right"/>
    </xf>
    <xf numFmtId="43" fontId="0" fillId="0" borderId="0" xfId="42" applyFont="1" applyAlignment="1">
      <alignment horizontal="right"/>
    </xf>
    <xf numFmtId="190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93" fontId="0" fillId="0" borderId="0" xfId="0" applyNumberFormat="1" applyAlignment="1">
      <alignment/>
    </xf>
    <xf numFmtId="10" fontId="10" fillId="0" borderId="0" xfId="64" applyNumberFormat="1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10" fontId="0" fillId="0" borderId="0" xfId="64" applyNumberFormat="1" applyFont="1" applyAlignment="1">
      <alignment/>
    </xf>
    <xf numFmtId="174" fontId="0" fillId="0" borderId="0" xfId="46" applyNumberFormat="1" applyFont="1" applyAlignment="1">
      <alignment/>
    </xf>
    <xf numFmtId="9" fontId="0" fillId="0" borderId="0" xfId="64" applyFont="1" applyAlignment="1">
      <alignment horizontal="center"/>
    </xf>
    <xf numFmtId="0" fontId="0" fillId="33" borderId="0" xfId="0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3" fontId="0" fillId="0" borderId="10" xfId="45" applyFont="1" applyBorder="1" applyAlignment="1">
      <alignment horizontal="right" vertical="center" wrapText="1"/>
    </xf>
    <xf numFmtId="8" fontId="0" fillId="0" borderId="10" xfId="60" applyNumberFormat="1" applyBorder="1" applyAlignment="1">
      <alignment horizontal="right" vertical="center" wrapText="1"/>
      <protection/>
    </xf>
    <xf numFmtId="0" fontId="0" fillId="0" borderId="0" xfId="60">
      <alignment/>
      <protection/>
    </xf>
    <xf numFmtId="0" fontId="0" fillId="0" borderId="10" xfId="60" applyBorder="1" applyAlignment="1">
      <alignment vertical="center" wrapText="1"/>
      <protection/>
    </xf>
    <xf numFmtId="0" fontId="1" fillId="0" borderId="11" xfId="60" applyFont="1" applyBorder="1" applyAlignment="1">
      <alignment horizontal="center" vertical="center" wrapText="1"/>
      <protection/>
    </xf>
    <xf numFmtId="0" fontId="1" fillId="0" borderId="12" xfId="60" applyFont="1" applyBorder="1" applyAlignment="1">
      <alignment horizontal="center" vertical="center" wrapText="1"/>
      <protection/>
    </xf>
    <xf numFmtId="0" fontId="1" fillId="0" borderId="10" xfId="60" applyFont="1" applyBorder="1" applyAlignment="1">
      <alignment horizontal="right" vertical="center" wrapText="1"/>
      <protection/>
    </xf>
    <xf numFmtId="6" fontId="0" fillId="0" borderId="10" xfId="60" applyNumberFormat="1" applyBorder="1" applyAlignment="1">
      <alignment horizontal="right" vertical="center" wrapText="1"/>
      <protection/>
    </xf>
    <xf numFmtId="0" fontId="1" fillId="0" borderId="13" xfId="60" applyFont="1" applyBorder="1" applyAlignment="1">
      <alignment horizontal="center" vertical="center" wrapText="1"/>
      <protection/>
    </xf>
    <xf numFmtId="0" fontId="1" fillId="0" borderId="14" xfId="60" applyFont="1" applyBorder="1" applyAlignment="1">
      <alignment horizontal="center" vertical="center" wrapText="1"/>
      <protection/>
    </xf>
    <xf numFmtId="0" fontId="1" fillId="0" borderId="15" xfId="60" applyFont="1" applyBorder="1" applyAlignment="1">
      <alignment horizontal="center" vertical="center" wrapText="1"/>
      <protection/>
    </xf>
    <xf numFmtId="0" fontId="0" fillId="0" borderId="11" xfId="60" applyBorder="1" applyAlignment="1">
      <alignment horizontal="right" vertical="center" wrapText="1"/>
      <protection/>
    </xf>
    <xf numFmtId="0" fontId="0" fillId="0" borderId="12" xfId="60" applyBorder="1" applyAlignment="1">
      <alignment horizontal="right" vertical="center" wrapText="1"/>
      <protection/>
    </xf>
    <xf numFmtId="0" fontId="1" fillId="0" borderId="11" xfId="60" applyFont="1" applyBorder="1" applyAlignment="1">
      <alignment horizontal="right" vertical="center" wrapText="1"/>
      <protection/>
    </xf>
    <xf numFmtId="0" fontId="1" fillId="0" borderId="12" xfId="60" applyFont="1" applyBorder="1" applyAlignment="1">
      <alignment horizontal="right" vertical="center" wrapText="1"/>
      <protection/>
    </xf>
    <xf numFmtId="0" fontId="1" fillId="0" borderId="16" xfId="60" applyFont="1" applyBorder="1" applyAlignment="1">
      <alignment horizontal="center" vertical="center" wrapText="1"/>
      <protection/>
    </xf>
    <xf numFmtId="0" fontId="1" fillId="0" borderId="17" xfId="60" applyFont="1" applyBorder="1" applyAlignment="1">
      <alignment horizontal="center" vertical="center" wrapText="1"/>
      <protection/>
    </xf>
    <xf numFmtId="0" fontId="1" fillId="0" borderId="18" xfId="60" applyFont="1" applyBorder="1" applyAlignment="1">
      <alignment horizontal="center" vertical="center" wrapText="1"/>
      <protection/>
    </xf>
    <xf numFmtId="0" fontId="1" fillId="0" borderId="19" xfId="60" applyFont="1" applyBorder="1" applyAlignment="1">
      <alignment horizontal="center" vertical="center" wrapText="1"/>
      <protection/>
    </xf>
    <xf numFmtId="0" fontId="1" fillId="0" borderId="20" xfId="60" applyFont="1" applyBorder="1" applyAlignment="1">
      <alignment horizontal="center" vertical="center" wrapText="1"/>
      <protection/>
    </xf>
    <xf numFmtId="0" fontId="1" fillId="0" borderId="21" xfId="60" applyFont="1" applyBorder="1" applyAlignment="1">
      <alignment horizontal="center" vertical="center" wrapText="1"/>
      <protection/>
    </xf>
    <xf numFmtId="0" fontId="1" fillId="0" borderId="0" xfId="60" applyFont="1" applyBorder="1" applyAlignment="1">
      <alignment horizontal="center" vertical="center" wrapText="1"/>
      <protection/>
    </xf>
    <xf numFmtId="0" fontId="1" fillId="0" borderId="22" xfId="60" applyFont="1" applyBorder="1" applyAlignment="1">
      <alignment horizontal="center" vertical="center" wrapText="1"/>
      <protection/>
    </xf>
    <xf numFmtId="0" fontId="5" fillId="0" borderId="16" xfId="56" applyBorder="1" applyAlignment="1" applyProtection="1">
      <alignment horizontal="center" vertical="center" wrapText="1"/>
      <protection/>
    </xf>
    <xf numFmtId="0" fontId="5" fillId="0" borderId="23" xfId="56" applyBorder="1" applyAlignment="1" applyProtection="1">
      <alignment horizontal="center" vertical="center" wrapText="1"/>
      <protection/>
    </xf>
    <xf numFmtId="0" fontId="5" fillId="0" borderId="17" xfId="56" applyBorder="1" applyAlignment="1" applyProtection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sa.gov/OACT/STATS/table4c6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0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1.00390625" style="0" bestFit="1" customWidth="1"/>
    <col min="2" max="2" width="12.7109375" style="0" customWidth="1"/>
    <col min="4" max="4" width="17.7109375" style="0" bestFit="1" customWidth="1"/>
    <col min="5" max="5" width="8.00390625" style="0" customWidth="1"/>
    <col min="6" max="6" width="10.57421875" style="0" customWidth="1"/>
    <col min="7" max="7" width="9.28125" style="0" customWidth="1"/>
    <col min="8" max="8" width="17.7109375" style="0" customWidth="1"/>
    <col min="9" max="9" width="16.00390625" style="0" bestFit="1" customWidth="1"/>
    <col min="10" max="10" width="17.7109375" style="0" customWidth="1"/>
    <col min="11" max="11" width="16.57421875" style="11" customWidth="1"/>
    <col min="12" max="12" width="10.140625" style="11" customWidth="1"/>
    <col min="13" max="13" width="10.28125" style="11" customWidth="1"/>
    <col min="14" max="14" width="9.140625" style="11" customWidth="1"/>
    <col min="16" max="16" width="12.7109375" style="0" customWidth="1"/>
    <col min="19" max="20" width="14.140625" style="0" bestFit="1" customWidth="1"/>
  </cols>
  <sheetData>
    <row r="1" spans="1:15" ht="17.25">
      <c r="A1" s="1" t="s">
        <v>0</v>
      </c>
      <c r="I1" s="31"/>
      <c r="J1" s="31"/>
      <c r="K1" s="31"/>
      <c r="L1" s="31"/>
      <c r="O1" s="31"/>
    </row>
    <row r="2" ht="12.75">
      <c r="A2" t="s">
        <v>29</v>
      </c>
    </row>
    <row r="3" spans="1:17" ht="12.75">
      <c r="A3" t="s">
        <v>60</v>
      </c>
      <c r="I3" s="9"/>
      <c r="J3" s="9"/>
      <c r="K3" s="9"/>
      <c r="L3" s="9"/>
      <c r="N3" s="32"/>
      <c r="O3" s="33"/>
      <c r="P3" s="32"/>
      <c r="Q3" s="33"/>
    </row>
    <row r="4" spans="9:17" ht="12.75">
      <c r="I4" s="9"/>
      <c r="J4" s="9"/>
      <c r="K4" s="9"/>
      <c r="L4" s="9"/>
      <c r="N4" s="32"/>
      <c r="O4" s="33"/>
      <c r="P4" s="32"/>
      <c r="Q4" s="33"/>
    </row>
    <row r="5" spans="1:17" ht="12.75">
      <c r="A5" s="3">
        <v>70</v>
      </c>
      <c r="B5" t="s">
        <v>6</v>
      </c>
      <c r="I5" s="8"/>
      <c r="J5" s="8"/>
      <c r="K5" s="9"/>
      <c r="L5" s="9"/>
      <c r="N5" s="32"/>
      <c r="O5" s="33"/>
      <c r="P5" s="32"/>
      <c r="Q5" s="33"/>
    </row>
    <row r="6" spans="1:17" ht="12.75">
      <c r="A6" s="7">
        <v>12000</v>
      </c>
      <c r="B6" t="s">
        <v>39</v>
      </c>
      <c r="I6" s="8"/>
      <c r="J6" s="8"/>
      <c r="K6" s="9"/>
      <c r="L6" s="9"/>
      <c r="N6" s="32"/>
      <c r="O6" s="33"/>
      <c r="P6" s="32"/>
      <c r="Q6" s="33"/>
    </row>
    <row r="7" spans="1:16" ht="12.75">
      <c r="A7" s="2">
        <v>0.014</v>
      </c>
      <c r="B7" s="28" t="s">
        <v>36</v>
      </c>
      <c r="C7" s="29" t="s">
        <v>37</v>
      </c>
      <c r="K7"/>
      <c r="L7"/>
      <c r="P7" s="11"/>
    </row>
    <row r="8" spans="3:16" ht="12.75">
      <c r="C8" s="29" t="s">
        <v>38</v>
      </c>
      <c r="K8"/>
      <c r="L8"/>
      <c r="P8" s="11"/>
    </row>
    <row r="9" spans="9:17" ht="12.75">
      <c r="I9" s="9"/>
      <c r="J9" s="9"/>
      <c r="K9" s="9"/>
      <c r="L9" s="9"/>
      <c r="N9" s="32"/>
      <c r="O9" s="33"/>
      <c r="P9" s="32"/>
      <c r="Q9" s="33"/>
    </row>
    <row r="10" spans="9:17" ht="12.75">
      <c r="I10" s="9"/>
      <c r="J10" s="9"/>
      <c r="K10" s="9"/>
      <c r="L10" s="9"/>
      <c r="N10" s="32"/>
      <c r="O10" s="33"/>
      <c r="P10" s="32"/>
      <c r="Q10" s="33"/>
    </row>
    <row r="11" spans="1:17" ht="12.75">
      <c r="A11" s="7"/>
      <c r="I11" s="8"/>
      <c r="J11" s="8"/>
      <c r="K11" s="9"/>
      <c r="L11" s="9"/>
      <c r="N11" s="32"/>
      <c r="O11" s="33"/>
      <c r="P11" s="32"/>
      <c r="Q11" s="33"/>
    </row>
    <row r="12" spans="1:17" ht="12.75">
      <c r="A12" s="30" t="s">
        <v>44</v>
      </c>
      <c r="I12" s="8"/>
      <c r="J12" s="8"/>
      <c r="K12" s="9"/>
      <c r="L12" s="9"/>
      <c r="N12" s="32"/>
      <c r="O12" s="33"/>
      <c r="P12" s="32"/>
      <c r="Q12" s="33"/>
    </row>
    <row r="13" spans="1:2" ht="12.75">
      <c r="A13" s="23" t="s">
        <v>32</v>
      </c>
      <c r="B13" s="23" t="s">
        <v>31</v>
      </c>
    </row>
    <row r="14" spans="1:3" ht="12.75">
      <c r="A14" s="8">
        <f>'2004_CDC_Male'!A10</f>
        <v>151887.93170407615</v>
      </c>
      <c r="B14" s="8">
        <f>'2004_CDC_Female'!A10</f>
        <v>175667.1846458653</v>
      </c>
      <c r="C14" t="s">
        <v>45</v>
      </c>
    </row>
    <row r="15" spans="1:3" ht="12.75">
      <c r="A15" s="8">
        <f>'2009_SS_Male'!A10</f>
        <v>155167.2041120532</v>
      </c>
      <c r="B15" s="8">
        <f>'2009_SS_Female'!A10</f>
        <v>177110.47900801522</v>
      </c>
      <c r="C15" t="s">
        <v>61</v>
      </c>
    </row>
    <row r="16" spans="1:3" ht="12.75">
      <c r="A16" s="8">
        <f>AdvSel_2009_SS_Male!A15</f>
        <v>183091.89020746254</v>
      </c>
      <c r="B16" s="8">
        <f>AdvSel_2009_SS_Female!A15</f>
        <v>197862.51771213728</v>
      </c>
      <c r="C16" t="s">
        <v>62</v>
      </c>
    </row>
    <row r="17" spans="1:3" ht="12.75">
      <c r="A17" s="7">
        <v>240000</v>
      </c>
      <c r="B17" s="7">
        <v>260000</v>
      </c>
      <c r="C17" t="s">
        <v>59</v>
      </c>
    </row>
    <row r="18" spans="1:3" ht="12.75">
      <c r="A18" s="47">
        <f>1-(A$17-A15)/A$17</f>
        <v>0.6465300171335551</v>
      </c>
      <c r="B18" s="47">
        <f>1-(B$17-B15)/B$17</f>
        <v>0.6811941500308277</v>
      </c>
      <c r="C18" t="s">
        <v>63</v>
      </c>
    </row>
    <row r="19" spans="1:3" ht="12.75">
      <c r="A19" s="47">
        <f>1-(A$17-A16)/A$17</f>
        <v>0.7628828758644273</v>
      </c>
      <c r="B19" s="47">
        <f>1-(B$17-B16)/B$17</f>
        <v>0.7610096835082203</v>
      </c>
      <c r="C19" t="s">
        <v>64</v>
      </c>
    </row>
    <row r="20" spans="1:2" ht="12.75">
      <c r="A20" s="9"/>
      <c r="B20" s="9"/>
    </row>
    <row r="21" spans="1:2" ht="12.75">
      <c r="A21" s="9"/>
      <c r="B21" s="9"/>
    </row>
    <row r="22" spans="1:2" ht="12.75">
      <c r="A22" s="9"/>
      <c r="B22" s="9"/>
    </row>
    <row r="23" spans="1:2" ht="12.75">
      <c r="A23" s="9"/>
      <c r="B23" s="9"/>
    </row>
    <row r="24" spans="1:2" ht="12.75">
      <c r="A24" s="9"/>
      <c r="B24" s="9"/>
    </row>
    <row r="25" spans="1:2" ht="12.75">
      <c r="A25" s="9"/>
      <c r="B25" s="9"/>
    </row>
    <row r="26" spans="1:2" ht="12.75">
      <c r="A26" s="9"/>
      <c r="B26" s="9"/>
    </row>
    <row r="27" spans="1:2" ht="12.75">
      <c r="A27" s="9"/>
      <c r="B27" s="9"/>
    </row>
    <row r="28" spans="1:2" ht="12.75">
      <c r="A28" s="9"/>
      <c r="B28" s="9"/>
    </row>
    <row r="29" spans="1:2" ht="12.75">
      <c r="A29" s="9"/>
      <c r="B29" s="9"/>
    </row>
    <row r="30" spans="1:2" ht="12.75">
      <c r="A30" s="9"/>
      <c r="B30" s="9"/>
    </row>
    <row r="31" spans="1:2" ht="12.75">
      <c r="A31" s="9"/>
      <c r="B31" s="9"/>
    </row>
    <row r="32" spans="1:2" ht="12.75">
      <c r="A32" s="9"/>
      <c r="B32" s="9"/>
    </row>
    <row r="33" spans="1:2" ht="12.75">
      <c r="A33" s="9"/>
      <c r="B33" s="9"/>
    </row>
    <row r="34" spans="1:2" ht="12.75">
      <c r="A34" s="9"/>
      <c r="B34" s="9"/>
    </row>
    <row r="35" spans="1:2" ht="12.75">
      <c r="A35" s="9"/>
      <c r="B35" s="9"/>
    </row>
    <row r="37" spans="6:7" ht="12.75">
      <c r="F37" s="2">
        <v>0</v>
      </c>
      <c r="G37" t="s">
        <v>9</v>
      </c>
    </row>
    <row r="38" spans="1:2" ht="12.75">
      <c r="A38" s="7">
        <v>129000</v>
      </c>
      <c r="B38" t="s">
        <v>7</v>
      </c>
    </row>
    <row r="39" spans="1:20" ht="12.75">
      <c r="A39" s="7">
        <f>A38/O43</f>
        <v>8020.2059935085435</v>
      </c>
      <c r="B39" t="s">
        <v>8</v>
      </c>
      <c r="D39" s="10">
        <f>K159</f>
      </c>
      <c r="F39" s="14" t="s">
        <v>13</v>
      </c>
      <c r="G39" s="14"/>
      <c r="H39" s="14"/>
      <c r="I39" s="14"/>
      <c r="K39"/>
      <c r="O39" s="11"/>
      <c r="T39" s="40">
        <f>K43*0.02</f>
        <v>25800000</v>
      </c>
    </row>
    <row r="40" spans="1:20" ht="12.75">
      <c r="A40" s="2" t="s">
        <v>18</v>
      </c>
      <c r="E40" s="14" t="s">
        <v>26</v>
      </c>
      <c r="F40" s="14" t="s">
        <v>12</v>
      </c>
      <c r="G40" s="14" t="s">
        <v>16</v>
      </c>
      <c r="H40" s="14"/>
      <c r="I40" s="14"/>
      <c r="J40" s="14" t="s">
        <v>27</v>
      </c>
      <c r="K40"/>
      <c r="M40" s="12" t="s">
        <v>20</v>
      </c>
      <c r="N40" s="12" t="s">
        <v>22</v>
      </c>
      <c r="O40" s="12" t="s">
        <v>24</v>
      </c>
      <c r="S40" s="41">
        <v>0.0015</v>
      </c>
      <c r="T40" s="15">
        <f>T160</f>
        <v>19157967.946466766</v>
      </c>
    </row>
    <row r="41" spans="1:20" ht="12.75">
      <c r="A41" s="2"/>
      <c r="E41" s="14" t="s">
        <v>4</v>
      </c>
      <c r="F41" s="14" t="s">
        <v>11</v>
      </c>
      <c r="G41" s="14" t="s">
        <v>17</v>
      </c>
      <c r="H41" s="14" t="s">
        <v>28</v>
      </c>
      <c r="I41" s="14" t="s">
        <v>14</v>
      </c>
      <c r="J41" s="14" t="s">
        <v>15</v>
      </c>
      <c r="K41" t="s">
        <v>10</v>
      </c>
      <c r="L41" s="12" t="s">
        <v>19</v>
      </c>
      <c r="M41" s="12" t="s">
        <v>21</v>
      </c>
      <c r="N41" s="12" t="s">
        <v>23</v>
      </c>
      <c r="O41" s="12" t="s">
        <v>25</v>
      </c>
      <c r="S41" s="23" t="s">
        <v>55</v>
      </c>
      <c r="T41" s="23" t="s">
        <v>57</v>
      </c>
    </row>
    <row r="42" spans="11:20" ht="12.75">
      <c r="K42"/>
      <c r="S42" s="23" t="s">
        <v>56</v>
      </c>
      <c r="T42" s="23" t="s">
        <v>58</v>
      </c>
    </row>
    <row r="43" spans="1:17" ht="12.75">
      <c r="A43" s="5" t="s">
        <v>4</v>
      </c>
      <c r="B43" s="5" t="s">
        <v>5</v>
      </c>
      <c r="F43" s="6"/>
      <c r="G43" s="6"/>
      <c r="H43" s="9"/>
      <c r="K43" s="8">
        <f>$A$38*10000</f>
        <v>1290000000</v>
      </c>
      <c r="L43" s="13"/>
      <c r="O43" s="22">
        <f>SUM(O44:O159)</f>
        <v>16.08437490313977</v>
      </c>
      <c r="P43" s="5" t="s">
        <v>4</v>
      </c>
      <c r="Q43" s="5" t="s">
        <v>5</v>
      </c>
    </row>
    <row r="44" spans="1:20" ht="12.75">
      <c r="A44">
        <v>0</v>
      </c>
      <c r="B44">
        <v>0.001794</v>
      </c>
      <c r="E44" s="16">
        <f>A5</f>
        <v>70</v>
      </c>
      <c r="F44" s="17">
        <f>10000</f>
        <v>10000</v>
      </c>
      <c r="G44" s="18">
        <f aca="true" t="shared" si="0" ref="G44:G75">IF(E44="","",(1+$F$37)^(E44-$A$5))</f>
        <v>1</v>
      </c>
      <c r="H44" s="9">
        <f aca="true" t="shared" si="1" ref="H44:H75">IF(E44="","",$A$39*F44*G44)</f>
        <v>80202059.93508543</v>
      </c>
      <c r="I44" s="8">
        <f>IF(E44="","",K43-H44)</f>
        <v>1209797940.0649145</v>
      </c>
      <c r="J44" s="9">
        <f aca="true" t="shared" si="2" ref="J44:J75">IF(E44="","",I44*((1+$A$7)*(1+$F$37)-1))</f>
        <v>16937171.16090882</v>
      </c>
      <c r="K44" s="8">
        <f>IF(E44="","",I44+J44)</f>
        <v>1226735111.2258234</v>
      </c>
      <c r="L44" s="19">
        <v>1</v>
      </c>
      <c r="M44" s="20">
        <v>1</v>
      </c>
      <c r="N44" s="21">
        <v>1</v>
      </c>
      <c r="O44" s="22">
        <f>L44*M44*N44</f>
        <v>1</v>
      </c>
      <c r="P44">
        <v>0</v>
      </c>
      <c r="Q44">
        <v>0.002311</v>
      </c>
      <c r="S44" s="15">
        <f>K44*$S$40</f>
        <v>1840102.666838735</v>
      </c>
      <c r="T44" s="15">
        <f>S44*N44</f>
        <v>1840102.666838735</v>
      </c>
    </row>
    <row r="45" spans="1:20" ht="12.75">
      <c r="A45">
        <v>1</v>
      </c>
      <c r="B45">
        <v>0.000755</v>
      </c>
      <c r="E45" s="16">
        <f>IF(E44&lt;MAX($A$44:$A$159),E44+1,"")</f>
        <v>71</v>
      </c>
      <c r="F45" s="17">
        <f>IF(E45="","",(1-VLOOKUP(E44,$A$44:$B$159,2,FALSE))*F44)</f>
        <v>9888.35</v>
      </c>
      <c r="G45" s="18">
        <f t="shared" si="0"/>
        <v>1</v>
      </c>
      <c r="H45" s="15">
        <f t="shared" si="1"/>
        <v>79306603.93591021</v>
      </c>
      <c r="I45" s="8">
        <f aca="true" t="shared" si="3" ref="I45:I106">IF(E45="","",K44-H45)</f>
        <v>1147428507.2899132</v>
      </c>
      <c r="J45" s="9">
        <f t="shared" si="2"/>
        <v>16063999.102058798</v>
      </c>
      <c r="K45" s="8">
        <f aca="true" t="shared" si="4" ref="K45:K106">IF(E45="","",I45+J45)</f>
        <v>1163492506.391972</v>
      </c>
      <c r="L45" s="19">
        <f>IF(E45="","",L44*(1+$F$37))</f>
        <v>1</v>
      </c>
      <c r="M45" s="20">
        <f>IF(E45="","",(1-VLOOKUP(E44,$A$44:$B$159,2,FALSE))*M44)</f>
        <v>0.988835</v>
      </c>
      <c r="N45" s="21">
        <f aca="true" t="shared" si="5" ref="N45:N76">IF(E45="","",N44/((1+$A$7)*(1+$F$37)))</f>
        <v>0.9861932938856016</v>
      </c>
      <c r="O45" s="22">
        <f>IF(E45="","",L45*M45*N45)</f>
        <v>0.9751824457593689</v>
      </c>
      <c r="P45">
        <v>1</v>
      </c>
      <c r="Q45">
        <v>0.000906</v>
      </c>
      <c r="S45" s="15">
        <f>IF(S44&lt;=0.01,0,K45*$S$40)</f>
        <v>1745238.7595879582</v>
      </c>
      <c r="T45" s="15">
        <f>IF(T44&lt;=0.01,0,S45*N45)</f>
        <v>1721142.7609348702</v>
      </c>
    </row>
    <row r="46" spans="1:20" ht="12.75">
      <c r="A46">
        <v>2</v>
      </c>
      <c r="B46">
        <v>0.000392</v>
      </c>
      <c r="E46" s="16">
        <f aca="true" t="shared" si="6" ref="E46:E106">IF(E45&lt;MAX($A$44:$A$159),E45+1,"")</f>
        <v>72</v>
      </c>
      <c r="F46" s="17">
        <f aca="true" t="shared" si="7" ref="F46:F94">IF(E46="","",(1-VLOOKUP(E45,$A$44:$B$159,2,FALSE))*F45)</f>
        <v>9766.33764935</v>
      </c>
      <c r="G46" s="18">
        <f t="shared" si="0"/>
        <v>1</v>
      </c>
      <c r="H46" s="15">
        <f t="shared" si="1"/>
        <v>78328039.74994501</v>
      </c>
      <c r="I46" s="8">
        <f t="shared" si="3"/>
        <v>1085164466.6420271</v>
      </c>
      <c r="J46" s="9">
        <f t="shared" si="2"/>
        <v>15192302.532988394</v>
      </c>
      <c r="K46" s="8">
        <f t="shared" si="4"/>
        <v>1100356769.1750154</v>
      </c>
      <c r="L46" s="19">
        <f aca="true" t="shared" si="8" ref="L46:L106">IF(E46="","",L45*(1+$F$37))</f>
        <v>1</v>
      </c>
      <c r="M46" s="20">
        <f aca="true" t="shared" si="9" ref="M46:M106">IF(E46="","",(1-VLOOKUP(E45,$A$44:$B$159,2,FALSE))*M45)</f>
        <v>0.976633764935</v>
      </c>
      <c r="N46" s="21">
        <f t="shared" si="5"/>
        <v>0.9725772129049326</v>
      </c>
      <c r="O46" s="22">
        <f aca="true" t="shared" si="10" ref="O46:O106">IF(E46="","",L46*M46*N46)</f>
        <v>0.9498517451293333</v>
      </c>
      <c r="P46">
        <v>2</v>
      </c>
      <c r="Q46">
        <v>0.000504</v>
      </c>
      <c r="S46" s="15">
        <f aca="true" t="shared" si="11" ref="S46:S109">IF(S45&lt;=0.01,0,K46*$S$40)</f>
        <v>1650535.1537625233</v>
      </c>
      <c r="T46" s="15">
        <f aca="true" t="shared" si="12" ref="T46:T109">IF(T45&lt;=0.01,0,S46*N46)</f>
        <v>1605272.8796479693</v>
      </c>
    </row>
    <row r="47" spans="1:20" ht="12.75">
      <c r="A47">
        <v>3</v>
      </c>
      <c r="B47">
        <v>0.00029</v>
      </c>
      <c r="E47" s="16">
        <f t="shared" si="6"/>
        <v>73</v>
      </c>
      <c r="F47" s="17">
        <f t="shared" si="7"/>
        <v>9632.206768073827</v>
      </c>
      <c r="G47" s="18">
        <f t="shared" si="0"/>
        <v>1</v>
      </c>
      <c r="H47" s="15">
        <f t="shared" si="1"/>
        <v>77252282.45201927</v>
      </c>
      <c r="I47" s="8">
        <f t="shared" si="3"/>
        <v>1023104486.7229962</v>
      </c>
      <c r="J47" s="9">
        <f t="shared" si="2"/>
        <v>14323462.81412196</v>
      </c>
      <c r="K47" s="8">
        <f t="shared" si="4"/>
        <v>1037427949.5371182</v>
      </c>
      <c r="L47" s="19">
        <f t="shared" si="8"/>
        <v>1</v>
      </c>
      <c r="M47" s="20">
        <f t="shared" si="9"/>
        <v>0.9632206768073827</v>
      </c>
      <c r="N47" s="21">
        <f t="shared" si="5"/>
        <v>0.9591491251527935</v>
      </c>
      <c r="O47" s="22">
        <f t="shared" si="10"/>
        <v>0.9238722694888827</v>
      </c>
      <c r="P47">
        <v>3</v>
      </c>
      <c r="Q47">
        <v>0.000408</v>
      </c>
      <c r="S47" s="15">
        <f t="shared" si="11"/>
        <v>1556141.9243056774</v>
      </c>
      <c r="T47" s="15">
        <f t="shared" si="12"/>
        <v>1492572.1653113752</v>
      </c>
    </row>
    <row r="48" spans="1:20" ht="12.75">
      <c r="A48">
        <v>4</v>
      </c>
      <c r="B48">
        <v>0.000232</v>
      </c>
      <c r="E48" s="16">
        <f t="shared" si="6"/>
        <v>74</v>
      </c>
      <c r="F48" s="17">
        <f t="shared" si="7"/>
        <v>9483.957473706403</v>
      </c>
      <c r="G48" s="18">
        <f t="shared" si="0"/>
        <v>1</v>
      </c>
      <c r="H48" s="15">
        <f t="shared" si="1"/>
        <v>76063292.57280023</v>
      </c>
      <c r="I48" s="8">
        <f t="shared" si="3"/>
        <v>961364656.9643179</v>
      </c>
      <c r="J48" s="9">
        <f t="shared" si="2"/>
        <v>13459105.197500464</v>
      </c>
      <c r="K48" s="8">
        <f t="shared" si="4"/>
        <v>974823762.1618184</v>
      </c>
      <c r="L48" s="19">
        <f t="shared" si="8"/>
        <v>1</v>
      </c>
      <c r="M48" s="20">
        <f t="shared" si="9"/>
        <v>0.9483957473706401</v>
      </c>
      <c r="N48" s="21">
        <f t="shared" si="5"/>
        <v>0.9459064350619265</v>
      </c>
      <c r="O48" s="22">
        <f t="shared" si="10"/>
        <v>0.8970936404232537</v>
      </c>
      <c r="P48">
        <v>4</v>
      </c>
      <c r="Q48">
        <v>0.000357</v>
      </c>
      <c r="S48" s="15">
        <f t="shared" si="11"/>
        <v>1462235.6432427275</v>
      </c>
      <c r="T48" s="15">
        <f t="shared" si="12"/>
        <v>1383138.1045202115</v>
      </c>
    </row>
    <row r="49" spans="1:20" ht="12.75">
      <c r="A49">
        <v>5</v>
      </c>
      <c r="B49">
        <v>0.000189</v>
      </c>
      <c r="E49" s="16">
        <f t="shared" si="6"/>
        <v>75</v>
      </c>
      <c r="F49" s="17">
        <f t="shared" si="7"/>
        <v>9319.638426516967</v>
      </c>
      <c r="G49" s="18">
        <f t="shared" si="0"/>
        <v>1</v>
      </c>
      <c r="H49" s="15">
        <f t="shared" si="1"/>
        <v>74745419.9656839</v>
      </c>
      <c r="I49" s="8">
        <f t="shared" si="3"/>
        <v>900078342.1961344</v>
      </c>
      <c r="J49" s="9">
        <f t="shared" si="2"/>
        <v>12601096.790745893</v>
      </c>
      <c r="K49" s="8">
        <f t="shared" si="4"/>
        <v>912679438.9868803</v>
      </c>
      <c r="L49" s="19">
        <f t="shared" si="8"/>
        <v>1</v>
      </c>
      <c r="M49" s="20">
        <f t="shared" si="9"/>
        <v>0.9319638426516965</v>
      </c>
      <c r="N49" s="21">
        <f t="shared" si="5"/>
        <v>0.9328465829013082</v>
      </c>
      <c r="O49" s="22">
        <f t="shared" si="10"/>
        <v>0.8693792860052075</v>
      </c>
      <c r="P49">
        <v>5</v>
      </c>
      <c r="Q49">
        <v>0.000324</v>
      </c>
      <c r="S49" s="15">
        <f t="shared" si="11"/>
        <v>1369019.1584803206</v>
      </c>
      <c r="T49" s="15">
        <f t="shared" si="12"/>
        <v>1277084.8439147915</v>
      </c>
    </row>
    <row r="50" spans="1:20" ht="12.75">
      <c r="A50">
        <v>6</v>
      </c>
      <c r="B50">
        <v>0.000156</v>
      </c>
      <c r="E50" s="16">
        <f t="shared" si="6"/>
        <v>76</v>
      </c>
      <c r="F50" s="17">
        <f t="shared" si="7"/>
        <v>9137.430175640135</v>
      </c>
      <c r="G50" s="18">
        <f t="shared" si="0"/>
        <v>1</v>
      </c>
      <c r="H50" s="15">
        <f t="shared" si="1"/>
        <v>73284072.25993483</v>
      </c>
      <c r="I50" s="8">
        <f t="shared" si="3"/>
        <v>839395366.7269455</v>
      </c>
      <c r="J50" s="9">
        <f t="shared" si="2"/>
        <v>11751535.134177247</v>
      </c>
      <c r="K50" s="8">
        <f t="shared" si="4"/>
        <v>851146901.8611227</v>
      </c>
      <c r="L50" s="19">
        <f t="shared" si="8"/>
        <v>1</v>
      </c>
      <c r="M50" s="20">
        <f t="shared" si="9"/>
        <v>0.9137430175640132</v>
      </c>
      <c r="N50" s="21">
        <f t="shared" si="5"/>
        <v>0.919967044281369</v>
      </c>
      <c r="O50" s="22">
        <f t="shared" si="10"/>
        <v>0.8406134631011043</v>
      </c>
      <c r="P50">
        <v>6</v>
      </c>
      <c r="Q50">
        <v>0.000301</v>
      </c>
      <c r="S50" s="15">
        <f t="shared" si="11"/>
        <v>1276720.3527916842</v>
      </c>
      <c r="T50" s="15">
        <f t="shared" si="12"/>
        <v>1174540.6493316323</v>
      </c>
    </row>
    <row r="51" spans="1:20" ht="12.75">
      <c r="A51">
        <v>7</v>
      </c>
      <c r="B51">
        <v>0.000131</v>
      </c>
      <c r="E51" s="16">
        <f t="shared" si="6"/>
        <v>77</v>
      </c>
      <c r="F51" s="17">
        <f t="shared" si="7"/>
        <v>8935.721404512879</v>
      </c>
      <c r="G51" s="18">
        <f t="shared" si="0"/>
        <v>1</v>
      </c>
      <c r="H51" s="15">
        <f t="shared" si="1"/>
        <v>71666326.36479677</v>
      </c>
      <c r="I51" s="8">
        <f t="shared" si="3"/>
        <v>779480575.496326</v>
      </c>
      <c r="J51" s="9">
        <f t="shared" si="2"/>
        <v>10912728.056948572</v>
      </c>
      <c r="K51" s="8">
        <f t="shared" si="4"/>
        <v>790393303.5532745</v>
      </c>
      <c r="L51" s="19">
        <f t="shared" si="8"/>
        <v>1</v>
      </c>
      <c r="M51" s="20">
        <f t="shared" si="9"/>
        <v>0.8935721404512876</v>
      </c>
      <c r="N51" s="21">
        <f t="shared" si="5"/>
        <v>0.9072653296660443</v>
      </c>
      <c r="O51" s="22">
        <f t="shared" si="10"/>
        <v>0.8107070225869304</v>
      </c>
      <c r="P51">
        <v>7</v>
      </c>
      <c r="Q51">
        <v>0.000286</v>
      </c>
      <c r="S51" s="15">
        <f t="shared" si="11"/>
        <v>1185589.9553299118</v>
      </c>
      <c r="T51" s="15">
        <f t="shared" si="12"/>
        <v>1075644.6616711433</v>
      </c>
    </row>
    <row r="52" spans="1:20" ht="12.75">
      <c r="A52">
        <v>8</v>
      </c>
      <c r="B52">
        <v>0.000131</v>
      </c>
      <c r="E52" s="16">
        <f t="shared" si="6"/>
        <v>78</v>
      </c>
      <c r="F52" s="17">
        <f t="shared" si="7"/>
        <v>8713.132584326462</v>
      </c>
      <c r="G52" s="18">
        <f t="shared" si="0"/>
        <v>1</v>
      </c>
      <c r="H52" s="15">
        <f t="shared" si="1"/>
        <v>69881118.17504968</v>
      </c>
      <c r="I52" s="8">
        <f t="shared" si="3"/>
        <v>720512185.3782248</v>
      </c>
      <c r="J52" s="9">
        <f t="shared" si="2"/>
        <v>10087170.595295157</v>
      </c>
      <c r="K52" s="8">
        <f t="shared" si="4"/>
        <v>730599355.97352</v>
      </c>
      <c r="L52" s="19">
        <f t="shared" si="8"/>
        <v>1</v>
      </c>
      <c r="M52" s="20">
        <f t="shared" si="9"/>
        <v>0.8713132584326461</v>
      </c>
      <c r="N52" s="21">
        <f t="shared" si="5"/>
        <v>0.8947389838915625</v>
      </c>
      <c r="O52" s="22">
        <f t="shared" si="10"/>
        <v>0.7795979395012721</v>
      </c>
      <c r="P52">
        <v>8</v>
      </c>
      <c r="Q52">
        <v>0.000328</v>
      </c>
      <c r="S52" s="15">
        <f t="shared" si="11"/>
        <v>1095899.03396028</v>
      </c>
      <c r="T52" s="15">
        <f t="shared" si="12"/>
        <v>980543.5880933659</v>
      </c>
    </row>
    <row r="53" spans="1:20" ht="12.75">
      <c r="A53">
        <v>9</v>
      </c>
      <c r="B53">
        <v>0.000134</v>
      </c>
      <c r="E53" s="16">
        <f t="shared" si="6"/>
        <v>79</v>
      </c>
      <c r="F53" s="17">
        <f t="shared" si="7"/>
        <v>8468.52010015408</v>
      </c>
      <c r="G53" s="18">
        <f t="shared" si="0"/>
        <v>1</v>
      </c>
      <c r="H53" s="15">
        <f t="shared" si="1"/>
        <v>67919275.66340333</v>
      </c>
      <c r="I53" s="8">
        <f t="shared" si="3"/>
        <v>662680080.3101168</v>
      </c>
      <c r="J53" s="9">
        <f t="shared" si="2"/>
        <v>9277521.124341642</v>
      </c>
      <c r="K53" s="8">
        <f t="shared" si="4"/>
        <v>671957601.4344584</v>
      </c>
      <c r="L53" s="19">
        <f t="shared" si="8"/>
        <v>1</v>
      </c>
      <c r="M53" s="20">
        <f t="shared" si="9"/>
        <v>0.8468520100154079</v>
      </c>
      <c r="N53" s="21">
        <f t="shared" si="5"/>
        <v>0.8823855856918762</v>
      </c>
      <c r="O53" s="22">
        <f t="shared" si="10"/>
        <v>0.7472500068517883</v>
      </c>
      <c r="P53">
        <v>9</v>
      </c>
      <c r="Q53">
        <v>0.000362</v>
      </c>
      <c r="S53" s="15">
        <f t="shared" si="11"/>
        <v>1007936.4021516875</v>
      </c>
      <c r="T53" s="15">
        <f t="shared" si="12"/>
        <v>889388.5525527793</v>
      </c>
    </row>
    <row r="54" spans="1:20" ht="12.75">
      <c r="A54">
        <v>10</v>
      </c>
      <c r="B54">
        <v>0.00014</v>
      </c>
      <c r="E54" s="16">
        <f t="shared" si="6"/>
        <v>80</v>
      </c>
      <c r="F54" s="17">
        <f t="shared" si="7"/>
        <v>8200.81324274801</v>
      </c>
      <c r="G54" s="18">
        <f t="shared" si="0"/>
        <v>1</v>
      </c>
      <c r="H54" s="15">
        <f t="shared" si="1"/>
        <v>65772211.52113183</v>
      </c>
      <c r="I54" s="8">
        <f t="shared" si="3"/>
        <v>606185389.9133265</v>
      </c>
      <c r="J54" s="9">
        <f t="shared" si="2"/>
        <v>8486595.458786579</v>
      </c>
      <c r="K54" s="8">
        <f t="shared" si="4"/>
        <v>614671985.3721131</v>
      </c>
      <c r="L54" s="19">
        <f t="shared" si="8"/>
        <v>1</v>
      </c>
      <c r="M54" s="20">
        <f t="shared" si="9"/>
        <v>0.8200813242748008</v>
      </c>
      <c r="N54" s="21">
        <f t="shared" si="5"/>
        <v>0.8702027472306472</v>
      </c>
      <c r="O54" s="22">
        <f t="shared" si="10"/>
        <v>0.7136370213364789</v>
      </c>
      <c r="P54">
        <v>10</v>
      </c>
      <c r="Q54">
        <v>0.00039</v>
      </c>
      <c r="S54" s="15">
        <f t="shared" si="11"/>
        <v>922007.9780581697</v>
      </c>
      <c r="T54" s="15">
        <f t="shared" si="12"/>
        <v>802333.8754747935</v>
      </c>
    </row>
    <row r="55" spans="1:20" ht="12.75">
      <c r="A55">
        <v>11</v>
      </c>
      <c r="B55">
        <v>0.000148</v>
      </c>
      <c r="E55" s="16">
        <f t="shared" si="6"/>
        <v>81</v>
      </c>
      <c r="F55" s="17">
        <f t="shared" si="7"/>
        <v>7909.028307571037</v>
      </c>
      <c r="G55" s="18">
        <f t="shared" si="0"/>
        <v>1</v>
      </c>
      <c r="H55" s="15">
        <f t="shared" si="1"/>
        <v>63432036.235209964</v>
      </c>
      <c r="I55" s="8">
        <f t="shared" si="3"/>
        <v>551239949.1369032</v>
      </c>
      <c r="J55" s="9">
        <f t="shared" si="2"/>
        <v>7717359.287916651</v>
      </c>
      <c r="K55" s="8">
        <f t="shared" si="4"/>
        <v>558957308.4248198</v>
      </c>
      <c r="L55" s="19">
        <f t="shared" si="8"/>
        <v>1</v>
      </c>
      <c r="M55" s="20">
        <f t="shared" si="9"/>
        <v>0.7909028307571034</v>
      </c>
      <c r="N55" s="21">
        <f t="shared" si="5"/>
        <v>0.8581881136396915</v>
      </c>
      <c r="O55" s="22">
        <f t="shared" si="10"/>
        <v>0.6787434083997308</v>
      </c>
      <c r="P55">
        <v>11</v>
      </c>
      <c r="Q55">
        <v>0.000413</v>
      </c>
      <c r="S55" s="15">
        <f t="shared" si="11"/>
        <v>838435.9626372297</v>
      </c>
      <c r="T55" s="15">
        <f t="shared" si="12"/>
        <v>719535.777183323</v>
      </c>
    </row>
    <row r="56" spans="1:20" ht="12.75">
      <c r="A56">
        <v>12</v>
      </c>
      <c r="B56">
        <v>0.000158</v>
      </c>
      <c r="E56" s="16">
        <f t="shared" si="6"/>
        <v>82</v>
      </c>
      <c r="F56" s="17">
        <f t="shared" si="7"/>
        <v>7592.429904418968</v>
      </c>
      <c r="G56" s="18">
        <f t="shared" si="0"/>
        <v>1</v>
      </c>
      <c r="H56" s="15">
        <f t="shared" si="1"/>
        <v>60892851.82471451</v>
      </c>
      <c r="I56" s="8">
        <f t="shared" si="3"/>
        <v>498064456.6001053</v>
      </c>
      <c r="J56" s="9">
        <f t="shared" si="2"/>
        <v>6972902.39240148</v>
      </c>
      <c r="K56" s="8">
        <f t="shared" si="4"/>
        <v>505037358.99250674</v>
      </c>
      <c r="L56" s="19">
        <f t="shared" si="8"/>
        <v>1</v>
      </c>
      <c r="M56" s="20">
        <f t="shared" si="9"/>
        <v>0.7592429904418966</v>
      </c>
      <c r="N56" s="21">
        <f t="shared" si="5"/>
        <v>0.8463393625637983</v>
      </c>
      <c r="O56" s="22">
        <f t="shared" si="10"/>
        <v>0.6425772285616267</v>
      </c>
      <c r="P56">
        <v>12</v>
      </c>
      <c r="Q56">
        <v>0.000431</v>
      </c>
      <c r="S56" s="15">
        <f t="shared" si="11"/>
        <v>757556.0384887601</v>
      </c>
      <c r="T56" s="15">
        <f t="shared" si="12"/>
        <v>641149.4947209335</v>
      </c>
    </row>
    <row r="57" spans="1:20" ht="12.75">
      <c r="A57">
        <v>13</v>
      </c>
      <c r="B57">
        <v>0.00017</v>
      </c>
      <c r="E57" s="16">
        <f t="shared" si="6"/>
        <v>83</v>
      </c>
      <c r="F57" s="17">
        <f t="shared" si="7"/>
        <v>7250.64148741174</v>
      </c>
      <c r="G57" s="18">
        <f t="shared" si="0"/>
        <v>1</v>
      </c>
      <c r="H57" s="15">
        <f t="shared" si="1"/>
        <v>58151638.314121336</v>
      </c>
      <c r="I57" s="8">
        <f t="shared" si="3"/>
        <v>446885720.6783854</v>
      </c>
      <c r="J57" s="9">
        <f t="shared" si="2"/>
        <v>6256400.0894974</v>
      </c>
      <c r="K57" s="8">
        <f t="shared" si="4"/>
        <v>453142120.76788276</v>
      </c>
      <c r="L57" s="19">
        <f t="shared" si="8"/>
        <v>1</v>
      </c>
      <c r="M57" s="20">
        <f t="shared" si="9"/>
        <v>0.7250641487411738</v>
      </c>
      <c r="N57" s="21">
        <f t="shared" si="5"/>
        <v>0.8346542037118326</v>
      </c>
      <c r="O57" s="22">
        <f t="shared" si="10"/>
        <v>0.6051778397075621</v>
      </c>
      <c r="P57">
        <v>13</v>
      </c>
      <c r="Q57">
        <v>0.000446</v>
      </c>
      <c r="S57" s="15">
        <f t="shared" si="11"/>
        <v>679713.1811518242</v>
      </c>
      <c r="T57" s="15">
        <f t="shared" si="12"/>
        <v>567325.4639667125</v>
      </c>
    </row>
    <row r="58" spans="1:20" ht="12.75">
      <c r="A58">
        <v>14</v>
      </c>
      <c r="B58">
        <v>0.000183</v>
      </c>
      <c r="E58" s="16">
        <f t="shared" si="6"/>
        <v>84</v>
      </c>
      <c r="F58" s="17">
        <f t="shared" si="7"/>
        <v>6883.759028148706</v>
      </c>
      <c r="G58" s="18">
        <f t="shared" si="0"/>
        <v>1</v>
      </c>
      <c r="H58" s="15">
        <f t="shared" si="1"/>
        <v>55209165.415426806</v>
      </c>
      <c r="I58" s="8">
        <f t="shared" si="3"/>
        <v>397932955.352456</v>
      </c>
      <c r="J58" s="9">
        <f t="shared" si="2"/>
        <v>5571061.374934388</v>
      </c>
      <c r="K58" s="8">
        <f t="shared" si="4"/>
        <v>403504016.72739035</v>
      </c>
      <c r="L58" s="19">
        <f t="shared" si="8"/>
        <v>1</v>
      </c>
      <c r="M58" s="20">
        <f t="shared" si="9"/>
        <v>0.6883759028148704</v>
      </c>
      <c r="N58" s="21">
        <f t="shared" si="5"/>
        <v>0.8231303784140361</v>
      </c>
      <c r="O58" s="22">
        <f t="shared" si="10"/>
        <v>0.5666231173751081</v>
      </c>
      <c r="P58">
        <v>14</v>
      </c>
      <c r="Q58">
        <v>0.000458</v>
      </c>
      <c r="S58" s="15">
        <f t="shared" si="11"/>
        <v>605256.0250910856</v>
      </c>
      <c r="T58" s="15">
        <f t="shared" si="12"/>
        <v>498204.62097060063</v>
      </c>
    </row>
    <row r="59" spans="1:20" ht="12.75">
      <c r="A59">
        <v>15</v>
      </c>
      <c r="B59">
        <v>0.000197</v>
      </c>
      <c r="E59" s="16">
        <f t="shared" si="6"/>
        <v>85</v>
      </c>
      <c r="F59" s="17">
        <f t="shared" si="7"/>
        <v>6492.314071013031</v>
      </c>
      <c r="G59" s="18">
        <f t="shared" si="0"/>
        <v>1</v>
      </c>
      <c r="H59" s="15">
        <f t="shared" si="1"/>
        <v>52069696.224078566</v>
      </c>
      <c r="I59" s="8">
        <f t="shared" si="3"/>
        <v>351434320.50331175</v>
      </c>
      <c r="J59" s="9">
        <f t="shared" si="2"/>
        <v>4920080.487046369</v>
      </c>
      <c r="K59" s="8">
        <f t="shared" si="4"/>
        <v>356354400.9903581</v>
      </c>
      <c r="L59" s="19">
        <f t="shared" si="8"/>
        <v>1</v>
      </c>
      <c r="M59" s="20">
        <f t="shared" si="9"/>
        <v>0.6492314071013028</v>
      </c>
      <c r="N59" s="21">
        <f t="shared" si="5"/>
        <v>0.81176565918544</v>
      </c>
      <c r="O59" s="22">
        <f t="shared" si="10"/>
        <v>0.5270237611494798</v>
      </c>
      <c r="P59">
        <v>15</v>
      </c>
      <c r="Q59">
        <v>0.00047</v>
      </c>
      <c r="S59" s="15">
        <f t="shared" si="11"/>
        <v>534531.6014855371</v>
      </c>
      <c r="T59" s="15">
        <f t="shared" si="12"/>
        <v>433914.39783535595</v>
      </c>
    </row>
    <row r="60" spans="1:20" ht="12.75">
      <c r="A60">
        <v>16</v>
      </c>
      <c r="B60">
        <v>0.000212</v>
      </c>
      <c r="E60" s="16">
        <f t="shared" si="6"/>
        <v>86</v>
      </c>
      <c r="F60" s="17">
        <f t="shared" si="7"/>
        <v>6077.409755676801</v>
      </c>
      <c r="G60" s="18">
        <f t="shared" si="0"/>
        <v>1</v>
      </c>
      <c r="H60" s="15">
        <f t="shared" si="1"/>
        <v>48742078.147486374</v>
      </c>
      <c r="I60" s="8">
        <f t="shared" si="3"/>
        <v>307612322.8428717</v>
      </c>
      <c r="J60" s="9">
        <f t="shared" si="2"/>
        <v>4306572.519800208</v>
      </c>
      <c r="K60" s="8">
        <f t="shared" si="4"/>
        <v>311918895.3626719</v>
      </c>
      <c r="L60" s="19">
        <f t="shared" si="8"/>
        <v>1</v>
      </c>
      <c r="M60" s="20">
        <f t="shared" si="9"/>
        <v>0.6077409755676798</v>
      </c>
      <c r="N60" s="21">
        <f t="shared" si="5"/>
        <v>0.8005578492953057</v>
      </c>
      <c r="O60" s="22">
        <f t="shared" si="10"/>
        <v>0.4865318083290927</v>
      </c>
      <c r="P60">
        <v>16</v>
      </c>
      <c r="Q60">
        <v>0.000481</v>
      </c>
      <c r="S60" s="15">
        <f t="shared" si="11"/>
        <v>467878.3430440079</v>
      </c>
      <c r="T60" s="15">
        <f t="shared" si="12"/>
        <v>374563.6800391622</v>
      </c>
    </row>
    <row r="61" spans="1:20" ht="12.75">
      <c r="A61">
        <v>17</v>
      </c>
      <c r="B61">
        <v>0.000228</v>
      </c>
      <c r="E61" s="16">
        <f t="shared" si="6"/>
        <v>87</v>
      </c>
      <c r="F61" s="17">
        <f t="shared" si="7"/>
        <v>5640.960574072872</v>
      </c>
      <c r="G61" s="18">
        <f t="shared" si="0"/>
        <v>1</v>
      </c>
      <c r="H61" s="15">
        <f t="shared" si="1"/>
        <v>45241665.805324644</v>
      </c>
      <c r="I61" s="8">
        <f t="shared" si="3"/>
        <v>266677229.55734727</v>
      </c>
      <c r="J61" s="9">
        <f t="shared" si="2"/>
        <v>3733481.2138028652</v>
      </c>
      <c r="K61" s="8">
        <f t="shared" si="4"/>
        <v>270410710.7711501</v>
      </c>
      <c r="L61" s="19">
        <f t="shared" si="8"/>
        <v>1</v>
      </c>
      <c r="M61" s="20">
        <f t="shared" si="9"/>
        <v>0.5640960574072869</v>
      </c>
      <c r="N61" s="21">
        <f t="shared" si="5"/>
        <v>0.7895047823425105</v>
      </c>
      <c r="O61" s="22">
        <f t="shared" si="10"/>
        <v>0.44535653502360834</v>
      </c>
      <c r="P61">
        <v>17</v>
      </c>
      <c r="Q61">
        <v>0.000495</v>
      </c>
      <c r="S61" s="15">
        <f t="shared" si="11"/>
        <v>405616.06615672517</v>
      </c>
      <c r="T61" s="15">
        <f t="shared" si="12"/>
        <v>320235.8240256907</v>
      </c>
    </row>
    <row r="62" spans="1:20" ht="12.75">
      <c r="A62">
        <v>18</v>
      </c>
      <c r="B62">
        <v>0.000244</v>
      </c>
      <c r="E62" s="16">
        <f t="shared" si="6"/>
        <v>88</v>
      </c>
      <c r="F62" s="17">
        <f t="shared" si="7"/>
        <v>5185.836593035525</v>
      </c>
      <c r="G62" s="18">
        <f t="shared" si="0"/>
        <v>1</v>
      </c>
      <c r="H62" s="15">
        <f t="shared" si="1"/>
        <v>41591477.724819444</v>
      </c>
      <c r="I62" s="8">
        <f t="shared" si="3"/>
        <v>228819233.04633066</v>
      </c>
      <c r="J62" s="9">
        <f t="shared" si="2"/>
        <v>3203469.2626486323</v>
      </c>
      <c r="K62" s="8">
        <f t="shared" si="4"/>
        <v>232022702.3089793</v>
      </c>
      <c r="L62" s="19">
        <f t="shared" si="8"/>
        <v>1</v>
      </c>
      <c r="M62" s="20">
        <f t="shared" si="9"/>
        <v>0.5185836593035521</v>
      </c>
      <c r="N62" s="21">
        <f t="shared" si="5"/>
        <v>0.7786043218367954</v>
      </c>
      <c r="O62" s="22">
        <f t="shared" si="10"/>
        <v>0.40377147836768595</v>
      </c>
      <c r="P62">
        <v>18</v>
      </c>
      <c r="Q62">
        <v>0.00051</v>
      </c>
      <c r="S62" s="15">
        <f t="shared" si="11"/>
        <v>348034.05346346897</v>
      </c>
      <c r="T62" s="15">
        <f t="shared" si="12"/>
        <v>270980.8181730352</v>
      </c>
    </row>
    <row r="63" spans="1:20" ht="12.75">
      <c r="A63">
        <v>19</v>
      </c>
      <c r="B63">
        <v>0.00026</v>
      </c>
      <c r="E63" s="16">
        <f t="shared" si="6"/>
        <v>89</v>
      </c>
      <c r="F63" s="17">
        <f t="shared" si="7"/>
        <v>4716.2227886800065</v>
      </c>
      <c r="G63" s="18">
        <f t="shared" si="0"/>
        <v>1</v>
      </c>
      <c r="H63" s="15">
        <f t="shared" si="1"/>
        <v>37825078.27649297</v>
      </c>
      <c r="I63" s="8">
        <f t="shared" si="3"/>
        <v>194197624.03248632</v>
      </c>
      <c r="J63" s="9">
        <f t="shared" si="2"/>
        <v>2718766.736454811</v>
      </c>
      <c r="K63" s="8">
        <f t="shared" si="4"/>
        <v>196916390.76894113</v>
      </c>
      <c r="L63" s="19">
        <f t="shared" si="8"/>
        <v>1</v>
      </c>
      <c r="M63" s="20">
        <f t="shared" si="9"/>
        <v>0.47162227886800034</v>
      </c>
      <c r="N63" s="21">
        <f t="shared" si="5"/>
        <v>0.7678543607857943</v>
      </c>
      <c r="O63" s="22">
        <f t="shared" si="10"/>
        <v>0.362137223472528</v>
      </c>
      <c r="P63">
        <v>19</v>
      </c>
      <c r="Q63">
        <v>0.000528</v>
      </c>
      <c r="S63" s="15">
        <f t="shared" si="11"/>
        <v>295374.5861534117</v>
      </c>
      <c r="T63" s="15">
        <f t="shared" si="12"/>
        <v>226804.66404319648</v>
      </c>
    </row>
    <row r="64" spans="1:20" ht="12.75">
      <c r="A64">
        <v>20</v>
      </c>
      <c r="B64">
        <v>0.000277</v>
      </c>
      <c r="E64" s="16">
        <f t="shared" si="6"/>
        <v>90</v>
      </c>
      <c r="F64" s="17">
        <f t="shared" si="7"/>
        <v>4238.436406627201</v>
      </c>
      <c r="G64" s="18">
        <f t="shared" si="0"/>
        <v>1</v>
      </c>
      <c r="H64" s="15">
        <f t="shared" si="1"/>
        <v>33993133.071536295</v>
      </c>
      <c r="I64" s="8">
        <f t="shared" si="3"/>
        <v>162923257.69740483</v>
      </c>
      <c r="J64" s="9">
        <f t="shared" si="2"/>
        <v>2280925.6077636695</v>
      </c>
      <c r="K64" s="8">
        <f t="shared" si="4"/>
        <v>165204183.3051685</v>
      </c>
      <c r="L64" s="19">
        <f t="shared" si="8"/>
        <v>1</v>
      </c>
      <c r="M64" s="20">
        <f t="shared" si="9"/>
        <v>0.4238436406627198</v>
      </c>
      <c r="N64" s="21">
        <f t="shared" si="5"/>
        <v>0.7572528212877655</v>
      </c>
      <c r="O64" s="22">
        <f t="shared" si="10"/>
        <v>0.32095679267672245</v>
      </c>
      <c r="P64">
        <v>20</v>
      </c>
      <c r="Q64">
        <v>0.000549</v>
      </c>
      <c r="S64" s="15">
        <f t="shared" si="11"/>
        <v>247806.27495775276</v>
      </c>
      <c r="T64" s="15">
        <f t="shared" si="12"/>
        <v>187652.00084457002</v>
      </c>
    </row>
    <row r="65" spans="1:20" ht="12.75">
      <c r="A65">
        <v>21</v>
      </c>
      <c r="B65">
        <v>0.000294</v>
      </c>
      <c r="E65" s="16">
        <f t="shared" si="6"/>
        <v>91</v>
      </c>
      <c r="F65" s="17">
        <f t="shared" si="7"/>
        <v>3760.514555852324</v>
      </c>
      <c r="G65" s="18">
        <f t="shared" si="0"/>
        <v>1</v>
      </c>
      <c r="H65" s="15">
        <f t="shared" si="1"/>
        <v>30160101.379522927</v>
      </c>
      <c r="I65" s="8">
        <f t="shared" si="3"/>
        <v>135044081.9256456</v>
      </c>
      <c r="J65" s="9">
        <f t="shared" si="2"/>
        <v>1890617.1469590398</v>
      </c>
      <c r="K65" s="8">
        <f t="shared" si="4"/>
        <v>136934699.07260463</v>
      </c>
      <c r="L65" s="19">
        <f t="shared" si="8"/>
        <v>1</v>
      </c>
      <c r="M65" s="20">
        <f t="shared" si="9"/>
        <v>0.3760514555852321</v>
      </c>
      <c r="N65" s="21">
        <f t="shared" si="5"/>
        <v>0.7467976541299463</v>
      </c>
      <c r="O65" s="22">
        <f t="shared" si="10"/>
        <v>0.280834344863203</v>
      </c>
      <c r="P65">
        <v>21</v>
      </c>
      <c r="Q65">
        <v>0.000573</v>
      </c>
      <c r="S65" s="15">
        <f t="shared" si="11"/>
        <v>205402.04860890695</v>
      </c>
      <c r="T65" s="15">
        <f t="shared" si="12"/>
        <v>153393.7680546169</v>
      </c>
    </row>
    <row r="66" spans="1:20" ht="12.75">
      <c r="A66">
        <v>22</v>
      </c>
      <c r="B66">
        <v>0.000312</v>
      </c>
      <c r="E66" s="16">
        <f t="shared" si="6"/>
        <v>92</v>
      </c>
      <c r="F66" s="17">
        <f t="shared" si="7"/>
        <v>3291.4542937571964</v>
      </c>
      <c r="G66" s="18">
        <f t="shared" si="0"/>
        <v>1</v>
      </c>
      <c r="H66" s="15">
        <f t="shared" si="1"/>
        <v>26398141.454150897</v>
      </c>
      <c r="I66" s="8">
        <f t="shared" si="3"/>
        <v>110536557.61845373</v>
      </c>
      <c r="J66" s="9">
        <f t="shared" si="2"/>
        <v>1547511.8066583537</v>
      </c>
      <c r="K66" s="8">
        <f t="shared" si="4"/>
        <v>112084069.42511208</v>
      </c>
      <c r="L66" s="19">
        <f t="shared" si="8"/>
        <v>1</v>
      </c>
      <c r="M66" s="20">
        <f t="shared" si="9"/>
        <v>0.3291454293757194</v>
      </c>
      <c r="N66" s="21">
        <f t="shared" si="5"/>
        <v>0.7364868383924519</v>
      </c>
      <c r="O66" s="22">
        <f t="shared" si="10"/>
        <v>0.24241127665224962</v>
      </c>
      <c r="P66">
        <v>22</v>
      </c>
      <c r="Q66">
        <v>0.000599</v>
      </c>
      <c r="S66" s="15">
        <f t="shared" si="11"/>
        <v>168126.10413766812</v>
      </c>
      <c r="T66" s="15">
        <f t="shared" si="12"/>
        <v>123822.66288759132</v>
      </c>
    </row>
    <row r="67" spans="1:20" ht="12.75">
      <c r="A67">
        <v>23</v>
      </c>
      <c r="B67">
        <v>0.00033</v>
      </c>
      <c r="E67" s="16">
        <f t="shared" si="6"/>
        <v>93</v>
      </c>
      <c r="F67" s="17">
        <f t="shared" si="7"/>
        <v>2840.3473169805975</v>
      </c>
      <c r="G67" s="18">
        <f t="shared" si="0"/>
        <v>1</v>
      </c>
      <c r="H67" s="15">
        <f t="shared" si="1"/>
        <v>22780170.575293697</v>
      </c>
      <c r="I67" s="8">
        <f t="shared" si="3"/>
        <v>89303898.84981838</v>
      </c>
      <c r="J67" s="9">
        <f t="shared" si="2"/>
        <v>1250254.5838974584</v>
      </c>
      <c r="K67" s="8">
        <f t="shared" si="4"/>
        <v>90554153.43371584</v>
      </c>
      <c r="L67" s="19">
        <f t="shared" si="8"/>
        <v>1</v>
      </c>
      <c r="M67" s="20">
        <f t="shared" si="9"/>
        <v>0.28403473169805954</v>
      </c>
      <c r="N67" s="21">
        <f t="shared" si="5"/>
        <v>0.7263183810576448</v>
      </c>
      <c r="O67" s="22">
        <f t="shared" si="10"/>
        <v>0.2062996464910771</v>
      </c>
      <c r="P67">
        <v>23</v>
      </c>
      <c r="Q67">
        <v>0.000627</v>
      </c>
      <c r="S67" s="15">
        <f t="shared" si="11"/>
        <v>135831.23015057374</v>
      </c>
      <c r="T67" s="15">
        <f t="shared" si="12"/>
        <v>98656.71918003306</v>
      </c>
    </row>
    <row r="68" spans="1:20" ht="12.75">
      <c r="A68">
        <v>24</v>
      </c>
      <c r="B68">
        <v>0.000349</v>
      </c>
      <c r="E68" s="16">
        <f t="shared" si="6"/>
        <v>94</v>
      </c>
      <c r="F68" s="17">
        <f t="shared" si="7"/>
        <v>2415.567695031515</v>
      </c>
      <c r="G68" s="18">
        <f t="shared" si="0"/>
        <v>1</v>
      </c>
      <c r="H68" s="15">
        <f t="shared" si="1"/>
        <v>19373350.505417377</v>
      </c>
      <c r="I68" s="8">
        <f t="shared" si="3"/>
        <v>71180802.92829846</v>
      </c>
      <c r="J68" s="9">
        <f t="shared" si="2"/>
        <v>996531.2409961793</v>
      </c>
      <c r="K68" s="8">
        <f t="shared" si="4"/>
        <v>72177334.16929464</v>
      </c>
      <c r="L68" s="19">
        <f t="shared" si="8"/>
        <v>1</v>
      </c>
      <c r="M68" s="20">
        <f t="shared" si="9"/>
        <v>0.24155676950315133</v>
      </c>
      <c r="N68" s="21">
        <f t="shared" si="5"/>
        <v>0.7162903166248963</v>
      </c>
      <c r="O68" s="22">
        <f t="shared" si="10"/>
        <v>0.17302477491029936</v>
      </c>
      <c r="P68">
        <v>24</v>
      </c>
      <c r="Q68">
        <v>0.000657</v>
      </c>
      <c r="S68" s="15">
        <f t="shared" si="11"/>
        <v>108266.00125394197</v>
      </c>
      <c r="T68" s="15">
        <f t="shared" si="12"/>
        <v>77549.88831789751</v>
      </c>
    </row>
    <row r="69" spans="1:20" ht="12.75">
      <c r="A69">
        <v>25</v>
      </c>
      <c r="B69">
        <v>0.000367</v>
      </c>
      <c r="E69" s="16">
        <f t="shared" si="6"/>
        <v>95</v>
      </c>
      <c r="F69" s="17">
        <f t="shared" si="7"/>
        <v>2024.0548985885023</v>
      </c>
      <c r="G69" s="18">
        <f t="shared" si="0"/>
        <v>1</v>
      </c>
      <c r="H69" s="15">
        <f t="shared" si="1"/>
        <v>16233337.228849834</v>
      </c>
      <c r="I69" s="8">
        <f t="shared" si="3"/>
        <v>55943996.940444805</v>
      </c>
      <c r="J69" s="9">
        <f t="shared" si="2"/>
        <v>783215.957166228</v>
      </c>
      <c r="K69" s="8">
        <f t="shared" si="4"/>
        <v>56727212.89761103</v>
      </c>
      <c r="L69" s="19">
        <f t="shared" si="8"/>
        <v>1</v>
      </c>
      <c r="M69" s="20">
        <f t="shared" si="9"/>
        <v>0.20240548985885007</v>
      </c>
      <c r="N69" s="21">
        <f t="shared" si="5"/>
        <v>0.7064007067306669</v>
      </c>
      <c r="O69" s="22">
        <f t="shared" si="10"/>
        <v>0.14297938108245853</v>
      </c>
      <c r="P69">
        <v>25</v>
      </c>
      <c r="Q69">
        <v>0.000686</v>
      </c>
      <c r="S69" s="15">
        <f t="shared" si="11"/>
        <v>85090.81934641655</v>
      </c>
      <c r="T69" s="15">
        <f t="shared" si="12"/>
        <v>60108.21492260016</v>
      </c>
    </row>
    <row r="70" spans="1:20" ht="12.75">
      <c r="A70">
        <v>26</v>
      </c>
      <c r="B70">
        <v>0.000385</v>
      </c>
      <c r="E70" s="16">
        <f t="shared" si="6"/>
        <v>96</v>
      </c>
      <c r="F70" s="17">
        <f t="shared" si="7"/>
        <v>1670.8735112239974</v>
      </c>
      <c r="G70" s="18">
        <f t="shared" si="0"/>
        <v>1</v>
      </c>
      <c r="H70" s="15">
        <f t="shared" si="1"/>
        <v>13400749.749113368</v>
      </c>
      <c r="I70" s="8">
        <f t="shared" si="3"/>
        <v>43326463.14849766</v>
      </c>
      <c r="J70" s="9">
        <f t="shared" si="2"/>
        <v>606570.4840789678</v>
      </c>
      <c r="K70" s="8">
        <f t="shared" si="4"/>
        <v>43933033.63257663</v>
      </c>
      <c r="L70" s="19">
        <f t="shared" si="8"/>
        <v>1</v>
      </c>
      <c r="M70" s="20">
        <f t="shared" si="9"/>
        <v>0.1670873511223996</v>
      </c>
      <c r="N70" s="21">
        <f t="shared" si="5"/>
        <v>0.6966476397738333</v>
      </c>
      <c r="O70" s="22">
        <f t="shared" si="10"/>
        <v>0.11640100879548144</v>
      </c>
      <c r="P70">
        <v>26</v>
      </c>
      <c r="Q70">
        <v>0.000714</v>
      </c>
      <c r="S70" s="15">
        <f t="shared" si="11"/>
        <v>65899.55044886495</v>
      </c>
      <c r="T70" s="15">
        <f t="shared" si="12"/>
        <v>45908.76628235842</v>
      </c>
    </row>
    <row r="71" spans="1:20" ht="12.75">
      <c r="A71">
        <v>27</v>
      </c>
      <c r="B71">
        <v>0.000403</v>
      </c>
      <c r="E71" s="16">
        <f t="shared" si="6"/>
        <v>97</v>
      </c>
      <c r="F71" s="17">
        <f t="shared" si="7"/>
        <v>1359.009982974572</v>
      </c>
      <c r="G71" s="18">
        <f t="shared" si="0"/>
        <v>1</v>
      </c>
      <c r="H71" s="15">
        <f t="shared" si="1"/>
        <v>10899540.010690607</v>
      </c>
      <c r="I71" s="8">
        <f t="shared" si="3"/>
        <v>33033493.621886022</v>
      </c>
      <c r="J71" s="9">
        <f t="shared" si="2"/>
        <v>462468.9107064047</v>
      </c>
      <c r="K71" s="8">
        <f t="shared" si="4"/>
        <v>33495962.532592427</v>
      </c>
      <c r="L71" s="19">
        <f t="shared" si="8"/>
        <v>1</v>
      </c>
      <c r="M71" s="20">
        <f t="shared" si="9"/>
        <v>0.13590099829745708</v>
      </c>
      <c r="N71" s="21">
        <f t="shared" si="5"/>
        <v>0.6870292305461866</v>
      </c>
      <c r="O71" s="22">
        <f t="shared" si="10"/>
        <v>0.09336795829076056</v>
      </c>
      <c r="P71">
        <v>27</v>
      </c>
      <c r="Q71">
        <v>0.000738</v>
      </c>
      <c r="S71" s="15">
        <f t="shared" si="11"/>
        <v>50243.94379888864</v>
      </c>
      <c r="T71" s="15">
        <f t="shared" si="12"/>
        <v>34519.058047756305</v>
      </c>
    </row>
    <row r="72" spans="1:20" ht="12.75">
      <c r="A72">
        <v>28</v>
      </c>
      <c r="B72">
        <v>0.000419</v>
      </c>
      <c r="E72" s="16">
        <f t="shared" si="6"/>
        <v>98</v>
      </c>
      <c r="F72" s="17">
        <f t="shared" si="7"/>
        <v>1089.378325322468</v>
      </c>
      <c r="G72" s="18">
        <f t="shared" si="0"/>
        <v>1</v>
      </c>
      <c r="H72" s="15">
        <f t="shared" si="1"/>
        <v>8737038.573949559</v>
      </c>
      <c r="I72" s="8">
        <f t="shared" si="3"/>
        <v>24758923.95864287</v>
      </c>
      <c r="J72" s="9">
        <f t="shared" si="2"/>
        <v>346624.93542100047</v>
      </c>
      <c r="K72" s="8">
        <f t="shared" si="4"/>
        <v>25105548.89406387</v>
      </c>
      <c r="L72" s="19">
        <f t="shared" si="8"/>
        <v>1</v>
      </c>
      <c r="M72" s="20">
        <f t="shared" si="9"/>
        <v>0.1089378325322467</v>
      </c>
      <c r="N72" s="21">
        <f t="shared" si="5"/>
        <v>0.6775436198680341</v>
      </c>
      <c r="O72" s="22">
        <f t="shared" si="10"/>
        <v>0.07381013339447612</v>
      </c>
      <c r="P72">
        <v>28</v>
      </c>
      <c r="Q72">
        <v>0.000758</v>
      </c>
      <c r="S72" s="15">
        <f t="shared" si="11"/>
        <v>37658.323341095806</v>
      </c>
      <c r="T72" s="15">
        <f t="shared" si="12"/>
        <v>25515.156714686935</v>
      </c>
    </row>
    <row r="73" spans="1:20" ht="12.75">
      <c r="A73">
        <v>29</v>
      </c>
      <c r="B73">
        <v>0.000435</v>
      </c>
      <c r="E73" s="16">
        <f t="shared" si="6"/>
        <v>99</v>
      </c>
      <c r="F73" s="17">
        <f t="shared" si="7"/>
        <v>860.2417565091162</v>
      </c>
      <c r="G73" s="18">
        <f t="shared" si="0"/>
        <v>1</v>
      </c>
      <c r="H73" s="15">
        <f t="shared" si="1"/>
        <v>6899316.091420731</v>
      </c>
      <c r="I73" s="8">
        <f t="shared" si="3"/>
        <v>18206232.802643143</v>
      </c>
      <c r="J73" s="9">
        <f t="shared" si="2"/>
        <v>254887.2592370042</v>
      </c>
      <c r="K73" s="8">
        <f t="shared" si="4"/>
        <v>18461120.061880145</v>
      </c>
      <c r="L73" s="19">
        <f t="shared" si="8"/>
        <v>1</v>
      </c>
      <c r="M73" s="20">
        <f t="shared" si="9"/>
        <v>0.08602417565091153</v>
      </c>
      <c r="N73" s="21">
        <f t="shared" si="5"/>
        <v>0.6681889742288305</v>
      </c>
      <c r="O73" s="22">
        <f t="shared" si="10"/>
        <v>0.057480405687063314</v>
      </c>
      <c r="P73">
        <v>29</v>
      </c>
      <c r="Q73">
        <v>0.000774</v>
      </c>
      <c r="S73" s="15">
        <f t="shared" si="11"/>
        <v>27691.680092820217</v>
      </c>
      <c r="T73" s="15">
        <f t="shared" si="12"/>
        <v>18503.275315894465</v>
      </c>
    </row>
    <row r="74" spans="1:20" ht="12.75">
      <c r="A74">
        <v>30</v>
      </c>
      <c r="B74">
        <v>0.00045</v>
      </c>
      <c r="E74" s="16">
        <f t="shared" si="6"/>
        <v>100</v>
      </c>
      <c r="F74" s="17">
        <f t="shared" si="7"/>
        <v>668.3846182801575</v>
      </c>
      <c r="G74" s="18">
        <f t="shared" si="0"/>
        <v>1</v>
      </c>
      <c r="H74" s="15">
        <f t="shared" si="1"/>
        <v>5360582.321499439</v>
      </c>
      <c r="I74" s="8">
        <f t="shared" si="3"/>
        <v>13100537.740380706</v>
      </c>
      <c r="J74" s="9">
        <f t="shared" si="2"/>
        <v>183407.52836533004</v>
      </c>
      <c r="K74" s="8">
        <f t="shared" si="4"/>
        <v>13283945.268746037</v>
      </c>
      <c r="L74" s="19">
        <f t="shared" si="8"/>
        <v>1</v>
      </c>
      <c r="M74" s="20">
        <f t="shared" si="9"/>
        <v>0.06683846182801569</v>
      </c>
      <c r="N74" s="21">
        <f t="shared" si="5"/>
        <v>0.6589634854327717</v>
      </c>
      <c r="O74" s="22">
        <f t="shared" si="10"/>
        <v>0.044044105767154486</v>
      </c>
      <c r="P74">
        <v>30</v>
      </c>
      <c r="Q74">
        <v>0.000784</v>
      </c>
      <c r="S74" s="15">
        <f t="shared" si="11"/>
        <v>19925.917903119054</v>
      </c>
      <c r="T74" s="15">
        <f t="shared" si="12"/>
        <v>13130.452311886598</v>
      </c>
    </row>
    <row r="75" spans="1:20" ht="12.75">
      <c r="A75">
        <v>31</v>
      </c>
      <c r="B75">
        <v>0.000463</v>
      </c>
      <c r="E75" s="16">
        <f t="shared" si="6"/>
        <v>101</v>
      </c>
      <c r="F75" s="17">
        <f t="shared" si="7"/>
        <v>509.94337613222785</v>
      </c>
      <c r="G75" s="18">
        <f t="shared" si="0"/>
        <v>1</v>
      </c>
      <c r="H75" s="15">
        <f t="shared" si="1"/>
        <v>4089850.9216056755</v>
      </c>
      <c r="I75" s="8">
        <f t="shared" si="3"/>
        <v>9194094.34714036</v>
      </c>
      <c r="J75" s="9">
        <f t="shared" si="2"/>
        <v>128717.32085996517</v>
      </c>
      <c r="K75" s="8">
        <f t="shared" si="4"/>
        <v>9322811.668000326</v>
      </c>
      <c r="L75" s="19">
        <f t="shared" si="8"/>
        <v>1</v>
      </c>
      <c r="M75" s="20">
        <f t="shared" si="9"/>
        <v>0.05099433761322274</v>
      </c>
      <c r="N75" s="21">
        <f t="shared" si="5"/>
        <v>0.6498653702492818</v>
      </c>
      <c r="O75" s="22">
        <f t="shared" si="10"/>
        <v>0.03313945409363387</v>
      </c>
      <c r="P75">
        <v>31</v>
      </c>
      <c r="Q75">
        <v>0.000789</v>
      </c>
      <c r="S75" s="15">
        <f t="shared" si="11"/>
        <v>13984.217502000489</v>
      </c>
      <c r="T75" s="15">
        <f t="shared" si="12"/>
        <v>9087.858684584035</v>
      </c>
    </row>
    <row r="76" spans="1:20" ht="12.75">
      <c r="A76">
        <v>32</v>
      </c>
      <c r="B76">
        <v>0.000476</v>
      </c>
      <c r="E76" s="16">
        <f t="shared" si="6"/>
        <v>102</v>
      </c>
      <c r="F76" s="17">
        <f t="shared" si="7"/>
        <v>380.9353511214162</v>
      </c>
      <c r="G76" s="18">
        <f aca="true" t="shared" si="13" ref="G76:G107">IF(E76="","",(1+$F$37)^(E76-$A$5))</f>
        <v>1</v>
      </c>
      <c r="H76" s="15">
        <f aca="true" t="shared" si="14" ref="H76:H94">IF(E76="","",$A$39*F76*G76)</f>
        <v>3055179.9862032635</v>
      </c>
      <c r="I76" s="8">
        <f t="shared" si="3"/>
        <v>6267631.681797062</v>
      </c>
      <c r="J76" s="9">
        <f aca="true" t="shared" si="15" ref="J76:J107">IF(E76="","",I76*((1+$A$7)*(1+$F$37)-1))</f>
        <v>87746.84354515895</v>
      </c>
      <c r="K76" s="8">
        <f t="shared" si="4"/>
        <v>6355378.525342221</v>
      </c>
      <c r="L76" s="19">
        <f t="shared" si="8"/>
        <v>1</v>
      </c>
      <c r="M76" s="20">
        <f t="shared" si="9"/>
        <v>0.038093535112141585</v>
      </c>
      <c r="N76" s="21">
        <f t="shared" si="5"/>
        <v>0.6408928700683253</v>
      </c>
      <c r="O76" s="22">
        <f t="shared" si="10"/>
        <v>0.024413875049068945</v>
      </c>
      <c r="P76">
        <v>32</v>
      </c>
      <c r="Q76">
        <v>0.000789</v>
      </c>
      <c r="S76" s="15">
        <f t="shared" si="11"/>
        <v>9533.067788013332</v>
      </c>
      <c r="T76" s="15">
        <f t="shared" si="12"/>
        <v>6109.675175215765</v>
      </c>
    </row>
    <row r="77" spans="1:20" ht="12.75">
      <c r="A77">
        <v>33</v>
      </c>
      <c r="B77">
        <v>0.000488</v>
      </c>
      <c r="E77" s="16">
        <f t="shared" si="6"/>
        <v>103</v>
      </c>
      <c r="F77" s="17">
        <f t="shared" si="7"/>
        <v>277.5472112149571</v>
      </c>
      <c r="G77" s="18">
        <f t="shared" si="13"/>
        <v>1</v>
      </c>
      <c r="H77" s="15">
        <f t="shared" si="14"/>
        <v>2225985.8068677806</v>
      </c>
      <c r="I77" s="8">
        <f t="shared" si="3"/>
        <v>4129392.7184744407</v>
      </c>
      <c r="J77" s="9">
        <f t="shared" si="15"/>
        <v>57811.498058642224</v>
      </c>
      <c r="K77" s="8">
        <f t="shared" si="4"/>
        <v>4187204.216533083</v>
      </c>
      <c r="L77" s="19">
        <f t="shared" si="8"/>
        <v>1</v>
      </c>
      <c r="M77" s="20">
        <f t="shared" si="9"/>
        <v>0.027754721121495685</v>
      </c>
      <c r="N77" s="21">
        <f aca="true" t="shared" si="16" ref="N77:N108">IF(E77="","",N76/((1+$A$7)*(1+$F$37)))</f>
        <v>0.6320442505604786</v>
      </c>
      <c r="O77" s="22">
        <f t="shared" si="10"/>
        <v>0.017542211910750827</v>
      </c>
      <c r="P77">
        <v>33</v>
      </c>
      <c r="Q77">
        <v>0.00079</v>
      </c>
      <c r="S77" s="15">
        <f t="shared" si="11"/>
        <v>6280.806324799624</v>
      </c>
      <c r="T77" s="15">
        <f t="shared" si="12"/>
        <v>3969.7475264734926</v>
      </c>
    </row>
    <row r="78" spans="1:20" ht="12.75">
      <c r="A78">
        <v>34</v>
      </c>
      <c r="B78">
        <v>0.0005</v>
      </c>
      <c r="E78" s="16">
        <f t="shared" si="6"/>
        <v>104</v>
      </c>
      <c r="F78" s="17">
        <f t="shared" si="7"/>
        <v>196.25557588057464</v>
      </c>
      <c r="G78" s="18">
        <f t="shared" si="13"/>
        <v>1</v>
      </c>
      <c r="H78" s="15">
        <f t="shared" si="14"/>
        <v>1574010.1459368556</v>
      </c>
      <c r="I78" s="8">
        <f t="shared" si="3"/>
        <v>2613194.0705962274</v>
      </c>
      <c r="J78" s="9">
        <f t="shared" si="15"/>
        <v>36584.716988347216</v>
      </c>
      <c r="K78" s="8">
        <f t="shared" si="4"/>
        <v>2649778.7875845744</v>
      </c>
      <c r="L78" s="19">
        <f t="shared" si="8"/>
        <v>1</v>
      </c>
      <c r="M78" s="20">
        <f t="shared" si="9"/>
        <v>0.01962555758805745</v>
      </c>
      <c r="N78" s="21">
        <f t="shared" si="16"/>
        <v>0.6233178013416949</v>
      </c>
      <c r="O78" s="22">
        <f t="shared" si="10"/>
        <v>0.012232959405892786</v>
      </c>
      <c r="P78">
        <v>34</v>
      </c>
      <c r="Q78">
        <v>0.000791</v>
      </c>
      <c r="S78" s="15">
        <f t="shared" si="11"/>
        <v>3974.668181376862</v>
      </c>
      <c r="T78" s="15">
        <f t="shared" si="12"/>
        <v>2477.4814318786184</v>
      </c>
    </row>
    <row r="79" spans="1:20" ht="12.75">
      <c r="A79">
        <v>35</v>
      </c>
      <c r="B79">
        <v>0.000515</v>
      </c>
      <c r="E79" s="16">
        <f t="shared" si="6"/>
        <v>105</v>
      </c>
      <c r="F79" s="17">
        <f t="shared" si="7"/>
        <v>133.84178887230667</v>
      </c>
      <c r="G79" s="18">
        <f t="shared" si="13"/>
        <v>1</v>
      </c>
      <c r="H79" s="15">
        <f t="shared" si="14"/>
        <v>1073438.717295579</v>
      </c>
      <c r="I79" s="8">
        <f t="shared" si="3"/>
        <v>1576340.0702889955</v>
      </c>
      <c r="J79" s="9">
        <f t="shared" si="15"/>
        <v>22068.760984045955</v>
      </c>
      <c r="K79" s="8">
        <f t="shared" si="4"/>
        <v>1598408.8312730414</v>
      </c>
      <c r="L79" s="19">
        <f t="shared" si="8"/>
        <v>1</v>
      </c>
      <c r="M79" s="20">
        <f t="shared" si="9"/>
        <v>0.013384178887230655</v>
      </c>
      <c r="N79" s="21">
        <f t="shared" si="16"/>
        <v>0.6147118356426972</v>
      </c>
      <c r="O79" s="22">
        <f t="shared" si="10"/>
        <v>0.008227413172339788</v>
      </c>
      <c r="P79">
        <v>35</v>
      </c>
      <c r="Q79">
        <v>0.000792</v>
      </c>
      <c r="S79" s="15">
        <f t="shared" si="11"/>
        <v>2397.6132469095623</v>
      </c>
      <c r="T79" s="15">
        <f t="shared" si="12"/>
        <v>1473.8412401690243</v>
      </c>
    </row>
    <row r="80" spans="1:20" ht="12.75">
      <c r="A80">
        <v>36</v>
      </c>
      <c r="B80">
        <v>0.000534</v>
      </c>
      <c r="E80" s="16">
        <f t="shared" si="6"/>
        <v>106</v>
      </c>
      <c r="F80" s="17">
        <f t="shared" si="7"/>
        <v>87.34876514636689</v>
      </c>
      <c r="G80" s="18">
        <f t="shared" si="13"/>
        <v>1</v>
      </c>
      <c r="H80" s="15">
        <f t="shared" si="14"/>
        <v>700555.0897524619</v>
      </c>
      <c r="I80" s="8">
        <f t="shared" si="3"/>
        <v>897853.7415205796</v>
      </c>
      <c r="J80" s="9">
        <f t="shared" si="15"/>
        <v>12569.952381288125</v>
      </c>
      <c r="K80" s="8">
        <f t="shared" si="4"/>
        <v>910423.6939018677</v>
      </c>
      <c r="L80" s="19">
        <f t="shared" si="8"/>
        <v>1</v>
      </c>
      <c r="M80" s="20">
        <f t="shared" si="9"/>
        <v>0.008734876514636681</v>
      </c>
      <c r="N80" s="21">
        <f t="shared" si="16"/>
        <v>0.606224689982936</v>
      </c>
      <c r="O80" s="22">
        <f t="shared" si="10"/>
        <v>0.0052952978071248505</v>
      </c>
      <c r="P80">
        <v>36</v>
      </c>
      <c r="Q80">
        <v>0.000794</v>
      </c>
      <c r="S80" s="15">
        <f t="shared" si="11"/>
        <v>1365.6355408528016</v>
      </c>
      <c r="T80" s="15">
        <f t="shared" si="12"/>
        <v>827.8819823831687</v>
      </c>
    </row>
    <row r="81" spans="1:20" ht="12.75">
      <c r="A81">
        <v>37</v>
      </c>
      <c r="B81">
        <v>0.000558</v>
      </c>
      <c r="E81" s="16">
        <f t="shared" si="6"/>
        <v>107</v>
      </c>
      <c r="F81" s="17">
        <f t="shared" si="7"/>
        <v>54.02346426772498</v>
      </c>
      <c r="G81" s="18">
        <f t="shared" si="13"/>
        <v>1</v>
      </c>
      <c r="H81" s="15">
        <f t="shared" si="14"/>
        <v>433279.31191010255</v>
      </c>
      <c r="I81" s="8">
        <f t="shared" si="3"/>
        <v>477144.38199176517</v>
      </c>
      <c r="J81" s="9">
        <f t="shared" si="15"/>
        <v>6680.021347884718</v>
      </c>
      <c r="K81" s="8">
        <f t="shared" si="4"/>
        <v>483824.4033396499</v>
      </c>
      <c r="L81" s="19">
        <f t="shared" si="8"/>
        <v>1</v>
      </c>
      <c r="M81" s="20">
        <f t="shared" si="9"/>
        <v>0.005402346426772494</v>
      </c>
      <c r="N81" s="21">
        <f t="shared" si="16"/>
        <v>0.5978547238490493</v>
      </c>
      <c r="O81" s="22">
        <f t="shared" si="10"/>
        <v>0.0032298183311149672</v>
      </c>
      <c r="P81">
        <v>37</v>
      </c>
      <c r="Q81">
        <v>0.000823</v>
      </c>
      <c r="S81" s="15">
        <f t="shared" si="11"/>
        <v>725.7366050094748</v>
      </c>
      <c r="T81" s="15">
        <f t="shared" si="12"/>
        <v>433.8850575750861</v>
      </c>
    </row>
    <row r="82" spans="1:20" ht="12.75">
      <c r="A82">
        <v>38</v>
      </c>
      <c r="B82">
        <v>0.00059</v>
      </c>
      <c r="E82" s="16">
        <f t="shared" si="6"/>
        <v>108</v>
      </c>
      <c r="F82" s="17">
        <f t="shared" si="7"/>
        <v>31.27731682551352</v>
      </c>
      <c r="G82" s="18">
        <f t="shared" si="13"/>
        <v>1</v>
      </c>
      <c r="H82" s="15">
        <f t="shared" si="14"/>
        <v>250850.52386484915</v>
      </c>
      <c r="I82" s="8">
        <f t="shared" si="3"/>
        <v>232973.87947480075</v>
      </c>
      <c r="J82" s="9">
        <f t="shared" si="15"/>
        <v>3261.6343126472134</v>
      </c>
      <c r="K82" s="8">
        <f t="shared" si="4"/>
        <v>236235.51378744797</v>
      </c>
      <c r="L82" s="19">
        <f t="shared" si="8"/>
        <v>1</v>
      </c>
      <c r="M82" s="20">
        <f t="shared" si="9"/>
        <v>0.003127731682551349</v>
      </c>
      <c r="N82" s="21">
        <f t="shared" si="16"/>
        <v>0.5896003193777606</v>
      </c>
      <c r="O82" s="22">
        <f t="shared" si="10"/>
        <v>0.001844111598960216</v>
      </c>
      <c r="P82">
        <v>38</v>
      </c>
      <c r="Q82">
        <v>0.000872</v>
      </c>
      <c r="S82" s="15">
        <f t="shared" si="11"/>
        <v>354.353270681172</v>
      </c>
      <c r="T82" s="15">
        <f t="shared" si="12"/>
        <v>208.92680156617305</v>
      </c>
    </row>
    <row r="83" spans="1:20" ht="12.75">
      <c r="A83">
        <v>39</v>
      </c>
      <c r="B83">
        <v>0.00063</v>
      </c>
      <c r="E83" s="16">
        <f t="shared" si="6"/>
        <v>109</v>
      </c>
      <c r="F83" s="17">
        <f t="shared" si="7"/>
        <v>16.685948089342258</v>
      </c>
      <c r="G83" s="18">
        <f t="shared" si="13"/>
        <v>1</v>
      </c>
      <c r="H83" s="15">
        <f t="shared" si="14"/>
        <v>133824.7408735152</v>
      </c>
      <c r="I83" s="8">
        <f t="shared" si="3"/>
        <v>102410.77291393277</v>
      </c>
      <c r="J83" s="9">
        <f t="shared" si="15"/>
        <v>1433.75082079506</v>
      </c>
      <c r="K83" s="8">
        <f t="shared" si="4"/>
        <v>103844.52373472783</v>
      </c>
      <c r="L83" s="19">
        <f t="shared" si="8"/>
        <v>1</v>
      </c>
      <c r="M83" s="20">
        <f t="shared" si="9"/>
        <v>0.001668594808934224</v>
      </c>
      <c r="N83" s="21">
        <f t="shared" si="16"/>
        <v>0.5814598810431564</v>
      </c>
      <c r="O83" s="22">
        <f t="shared" si="10"/>
        <v>0.0009702209391121222</v>
      </c>
      <c r="P83">
        <v>39</v>
      </c>
      <c r="Q83">
        <v>0.000945</v>
      </c>
      <c r="S83" s="15">
        <f t="shared" si="11"/>
        <v>155.76678560209174</v>
      </c>
      <c r="T83" s="15">
        <f t="shared" si="12"/>
        <v>90.5721366266671</v>
      </c>
    </row>
    <row r="84" spans="1:20" ht="12.75">
      <c r="A84">
        <v>40</v>
      </c>
      <c r="B84">
        <v>0.000677</v>
      </c>
      <c r="E84" s="16">
        <f t="shared" si="6"/>
        <v>110</v>
      </c>
      <c r="F84" s="17">
        <f t="shared" si="7"/>
        <v>8.03395028605651</v>
      </c>
      <c r="G84" s="18">
        <f t="shared" si="13"/>
        <v>1</v>
      </c>
      <c r="H84" s="15">
        <f t="shared" si="14"/>
        <v>64433.93623578011</v>
      </c>
      <c r="I84" s="8">
        <f t="shared" si="3"/>
        <v>39410.58749894772</v>
      </c>
      <c r="J84" s="9">
        <f t="shared" si="15"/>
        <v>551.7482249852686</v>
      </c>
      <c r="K84" s="8">
        <f t="shared" si="4"/>
        <v>39962.33572393299</v>
      </c>
      <c r="L84" s="19">
        <f t="shared" si="8"/>
        <v>1</v>
      </c>
      <c r="M84" s="20">
        <f t="shared" si="9"/>
        <v>0.0008033950286056502</v>
      </c>
      <c r="N84" s="21">
        <f t="shared" si="16"/>
        <v>0.5734318353482805</v>
      </c>
      <c r="O84" s="22">
        <f t="shared" si="10"/>
        <v>0.0004606922857630223</v>
      </c>
      <c r="P84">
        <v>40</v>
      </c>
      <c r="Q84">
        <v>0.001043</v>
      </c>
      <c r="S84" s="15">
        <f t="shared" si="11"/>
        <v>59.94350358589949</v>
      </c>
      <c r="T84" s="15">
        <f t="shared" si="12"/>
        <v>34.37351327846858</v>
      </c>
    </row>
    <row r="85" spans="1:20" ht="12.75">
      <c r="A85">
        <v>41</v>
      </c>
      <c r="B85">
        <v>0.000732</v>
      </c>
      <c r="E85" s="16">
        <f t="shared" si="6"/>
        <v>111</v>
      </c>
      <c r="F85" s="17">
        <f t="shared" si="7"/>
        <v>3.3932915483714026</v>
      </c>
      <c r="G85" s="18">
        <f t="shared" si="13"/>
        <v>1</v>
      </c>
      <c r="H85" s="15">
        <f t="shared" si="14"/>
        <v>27214.89721397021</v>
      </c>
      <c r="I85" s="8">
        <f t="shared" si="3"/>
        <v>12747.438509962783</v>
      </c>
      <c r="J85" s="9">
        <f t="shared" si="15"/>
        <v>178.46413913947913</v>
      </c>
      <c r="K85" s="8">
        <f t="shared" si="4"/>
        <v>12925.902649102263</v>
      </c>
      <c r="L85" s="19">
        <f t="shared" si="8"/>
        <v>1</v>
      </c>
      <c r="M85" s="20">
        <f t="shared" si="9"/>
        <v>0.0003393291548371399</v>
      </c>
      <c r="N85" s="21">
        <f t="shared" si="16"/>
        <v>0.5655146305209866</v>
      </c>
      <c r="O85" s="22">
        <f t="shared" si="10"/>
        <v>0.0001918956016227238</v>
      </c>
      <c r="P85">
        <v>41</v>
      </c>
      <c r="Q85">
        <v>0.001168</v>
      </c>
      <c r="S85" s="15">
        <f t="shared" si="11"/>
        <v>19.388853973653394</v>
      </c>
      <c r="T85" s="15">
        <f t="shared" si="12"/>
        <v>10.964680591135961</v>
      </c>
    </row>
    <row r="86" spans="1:20" ht="12.75">
      <c r="A86">
        <v>42</v>
      </c>
      <c r="B86">
        <v>0.000796</v>
      </c>
      <c r="E86" s="16">
        <f t="shared" si="6"/>
        <v>112</v>
      </c>
      <c r="F86" s="17">
        <f t="shared" si="7"/>
        <v>1.2065628557290649</v>
      </c>
      <c r="G86" s="18">
        <f t="shared" si="13"/>
        <v>1</v>
      </c>
      <c r="H86" s="15">
        <f t="shared" si="14"/>
        <v>9676.88264706303</v>
      </c>
      <c r="I86" s="8">
        <f t="shared" si="3"/>
        <v>3249.020002039233</v>
      </c>
      <c r="J86" s="9">
        <f t="shared" si="15"/>
        <v>45.4862800285493</v>
      </c>
      <c r="K86" s="8">
        <f t="shared" si="4"/>
        <v>3294.506282067782</v>
      </c>
      <c r="L86" s="19">
        <f t="shared" si="8"/>
        <v>1</v>
      </c>
      <c r="M86" s="20">
        <f t="shared" si="9"/>
        <v>0.00012065628557290635</v>
      </c>
      <c r="N86" s="21">
        <f t="shared" si="16"/>
        <v>0.5577067362139907</v>
      </c>
      <c r="O86" s="22">
        <f t="shared" si="10"/>
        <v>6.729082323056881E-05</v>
      </c>
      <c r="P86">
        <v>42</v>
      </c>
      <c r="Q86">
        <v>0.001322</v>
      </c>
      <c r="S86" s="15">
        <f t="shared" si="11"/>
        <v>4.941759423101673</v>
      </c>
      <c r="T86" s="15">
        <f t="shared" si="12"/>
        <v>2.756052519012768</v>
      </c>
    </row>
    <row r="87" spans="1:20" ht="12.75">
      <c r="A87">
        <v>43</v>
      </c>
      <c r="B87">
        <v>0.000868</v>
      </c>
      <c r="E87" s="16">
        <f t="shared" si="6"/>
        <v>113</v>
      </c>
      <c r="F87" s="17">
        <f t="shared" si="7"/>
        <v>0.33846018603769434</v>
      </c>
      <c r="G87" s="18">
        <f t="shared" si="13"/>
        <v>1</v>
      </c>
      <c r="H87" s="15">
        <f t="shared" si="14"/>
        <v>2714.520412623533</v>
      </c>
      <c r="I87" s="8">
        <f t="shared" si="3"/>
        <v>579.9858694442491</v>
      </c>
      <c r="J87" s="9">
        <f t="shared" si="15"/>
        <v>8.119802172219496</v>
      </c>
      <c r="K87" s="8">
        <f t="shared" si="4"/>
        <v>588.1056716164686</v>
      </c>
      <c r="L87" s="19">
        <f t="shared" si="8"/>
        <v>1</v>
      </c>
      <c r="M87" s="20">
        <f t="shared" si="9"/>
        <v>3.38460186037694E-05</v>
      </c>
      <c r="N87" s="21">
        <f t="shared" si="16"/>
        <v>0.5500066432090638</v>
      </c>
      <c r="O87" s="22">
        <f t="shared" si="10"/>
        <v>1.861553507825073E-05</v>
      </c>
      <c r="P87">
        <v>43</v>
      </c>
      <c r="Q87">
        <v>0.001505</v>
      </c>
      <c r="S87" s="15">
        <f t="shared" si="11"/>
        <v>0.8821585074247029</v>
      </c>
      <c r="T87" s="15">
        <f t="shared" si="12"/>
        <v>0.48519303944697884</v>
      </c>
    </row>
    <row r="88" spans="1:20" ht="12.75">
      <c r="A88">
        <v>44</v>
      </c>
      <c r="B88">
        <v>0.00095</v>
      </c>
      <c r="E88" s="16">
        <f t="shared" si="6"/>
        <v>114</v>
      </c>
      <c r="F88" s="17">
        <f t="shared" si="7"/>
        <v>0.06654804177873147</v>
      </c>
      <c r="G88" s="18">
        <f t="shared" si="13"/>
        <v>1</v>
      </c>
      <c r="H88" s="15">
        <f t="shared" si="14"/>
        <v>533.7290035300391</v>
      </c>
      <c r="I88" s="8">
        <f t="shared" si="3"/>
        <v>54.376668086429504</v>
      </c>
      <c r="J88" s="9">
        <f t="shared" si="15"/>
        <v>0.7612733532100138</v>
      </c>
      <c r="K88" s="8">
        <f t="shared" si="4"/>
        <v>55.13794143963952</v>
      </c>
      <c r="L88" s="19">
        <f t="shared" si="8"/>
        <v>1</v>
      </c>
      <c r="M88" s="20">
        <f t="shared" si="9"/>
        <v>6.65480417787314E-06</v>
      </c>
      <c r="N88" s="21">
        <f t="shared" si="16"/>
        <v>0.5424128631253095</v>
      </c>
      <c r="O88" s="22">
        <f t="shared" si="10"/>
        <v>3.609651387658441E-06</v>
      </c>
      <c r="P88">
        <v>44</v>
      </c>
      <c r="Q88">
        <v>0.001715</v>
      </c>
      <c r="S88" s="15">
        <f t="shared" si="11"/>
        <v>0.08270691215945929</v>
      </c>
      <c r="T88" s="15">
        <f t="shared" si="12"/>
        <v>0.04486129302466578</v>
      </c>
    </row>
    <row r="89" spans="1:20" ht="12.75">
      <c r="A89">
        <v>45</v>
      </c>
      <c r="B89">
        <v>0.001043</v>
      </c>
      <c r="E89" s="16">
        <f t="shared" si="6"/>
        <v>115</v>
      </c>
      <c r="F89" s="17">
        <f t="shared" si="7"/>
        <v>0.006874878552035415</v>
      </c>
      <c r="G89" s="18">
        <f t="shared" si="13"/>
        <v>1</v>
      </c>
      <c r="H89" s="15">
        <f t="shared" si="14"/>
        <v>55.13794216767777</v>
      </c>
      <c r="I89" s="8">
        <f t="shared" si="3"/>
        <v>-7.280382519070372E-07</v>
      </c>
      <c r="J89" s="9">
        <f t="shared" si="15"/>
        <v>-1.019253552669853E-08</v>
      </c>
      <c r="K89" s="8">
        <f t="shared" si="4"/>
        <v>-7.382307874337357E-07</v>
      </c>
      <c r="L89" s="19">
        <f t="shared" si="8"/>
        <v>1</v>
      </c>
      <c r="M89" s="20">
        <f t="shared" si="9"/>
        <v>6.874878552035407E-07</v>
      </c>
      <c r="N89" s="21">
        <f t="shared" si="16"/>
        <v>0.5349239281314688</v>
      </c>
      <c r="O89" s="22">
        <f t="shared" si="10"/>
        <v>3.6775370404815645E-07</v>
      </c>
      <c r="P89">
        <v>45</v>
      </c>
      <c r="Q89">
        <v>0.001948</v>
      </c>
      <c r="S89" s="15">
        <f t="shared" si="11"/>
        <v>-1.1073461811506035E-09</v>
      </c>
      <c r="T89" s="15">
        <f t="shared" si="12"/>
        <v>-5.923459690224619E-10</v>
      </c>
    </row>
    <row r="90" spans="1:20" ht="12.75">
      <c r="A90">
        <v>46</v>
      </c>
      <c r="B90">
        <v>0.001148</v>
      </c>
      <c r="E90" s="16">
        <f t="shared" si="6"/>
      </c>
      <c r="F90" s="17">
        <f t="shared" si="7"/>
      </c>
      <c r="G90" s="18">
        <f t="shared" si="13"/>
      </c>
      <c r="H90" s="15">
        <f t="shared" si="14"/>
      </c>
      <c r="I90" s="8">
        <f t="shared" si="3"/>
      </c>
      <c r="J90" s="9">
        <f t="shared" si="15"/>
      </c>
      <c r="K90" s="8">
        <f t="shared" si="4"/>
      </c>
      <c r="L90" s="19">
        <f t="shared" si="8"/>
      </c>
      <c r="M90" s="20">
        <f t="shared" si="9"/>
      </c>
      <c r="N90" s="21">
        <f t="shared" si="16"/>
      </c>
      <c r="O90" s="22">
        <f t="shared" si="10"/>
      </c>
      <c r="P90">
        <v>46</v>
      </c>
      <c r="Q90">
        <v>0.002198</v>
      </c>
      <c r="S90" s="15">
        <f t="shared" si="11"/>
        <v>0</v>
      </c>
      <c r="T90" s="15">
        <f t="shared" si="12"/>
        <v>0</v>
      </c>
    </row>
    <row r="91" spans="1:20" ht="12.75">
      <c r="A91">
        <v>47</v>
      </c>
      <c r="B91">
        <v>0.001267</v>
      </c>
      <c r="E91" s="16">
        <f t="shared" si="6"/>
      </c>
      <c r="F91" s="17">
        <f t="shared" si="7"/>
      </c>
      <c r="G91" s="18">
        <f t="shared" si="13"/>
      </c>
      <c r="H91" s="15">
        <f t="shared" si="14"/>
      </c>
      <c r="I91" s="8">
        <f t="shared" si="3"/>
      </c>
      <c r="J91" s="9">
        <f t="shared" si="15"/>
      </c>
      <c r="K91" s="8">
        <f t="shared" si="4"/>
      </c>
      <c r="L91" s="19">
        <f t="shared" si="8"/>
      </c>
      <c r="M91" s="20">
        <f t="shared" si="9"/>
      </c>
      <c r="N91" s="21">
        <f t="shared" si="16"/>
      </c>
      <c r="O91" s="22">
        <f t="shared" si="10"/>
      </c>
      <c r="P91">
        <v>47</v>
      </c>
      <c r="Q91">
        <v>0.002463</v>
      </c>
      <c r="S91" s="15">
        <f t="shared" si="11"/>
        <v>0</v>
      </c>
      <c r="T91" s="15">
        <f t="shared" si="12"/>
        <v>0</v>
      </c>
    </row>
    <row r="92" spans="1:20" ht="12.75">
      <c r="A92">
        <v>48</v>
      </c>
      <c r="B92">
        <v>0.0014</v>
      </c>
      <c r="E92" s="16">
        <f t="shared" si="6"/>
      </c>
      <c r="F92" s="17">
        <f t="shared" si="7"/>
      </c>
      <c r="G92" s="18">
        <f t="shared" si="13"/>
      </c>
      <c r="H92" s="15">
        <f t="shared" si="14"/>
      </c>
      <c r="I92" s="8">
        <f t="shared" si="3"/>
      </c>
      <c r="J92" s="9">
        <f t="shared" si="15"/>
      </c>
      <c r="K92" s="8">
        <f t="shared" si="4"/>
      </c>
      <c r="L92" s="19">
        <f t="shared" si="8"/>
      </c>
      <c r="M92" s="20">
        <f t="shared" si="9"/>
      </c>
      <c r="N92" s="21">
        <f t="shared" si="16"/>
      </c>
      <c r="O92" s="22">
        <f t="shared" si="10"/>
      </c>
      <c r="P92">
        <v>48</v>
      </c>
      <c r="Q92">
        <v>0.00274</v>
      </c>
      <c r="S92" s="15">
        <f t="shared" si="11"/>
        <v>0</v>
      </c>
      <c r="T92" s="15">
        <f t="shared" si="12"/>
        <v>0</v>
      </c>
    </row>
    <row r="93" spans="1:20" ht="12.75">
      <c r="A93">
        <v>49</v>
      </c>
      <c r="B93">
        <v>0.001548</v>
      </c>
      <c r="E93" s="16">
        <f t="shared" si="6"/>
      </c>
      <c r="F93" s="17">
        <f t="shared" si="7"/>
      </c>
      <c r="G93" s="18">
        <f t="shared" si="13"/>
      </c>
      <c r="H93" s="15">
        <f t="shared" si="14"/>
      </c>
      <c r="I93" s="8">
        <f t="shared" si="3"/>
      </c>
      <c r="J93" s="9">
        <f t="shared" si="15"/>
      </c>
      <c r="K93" s="8">
        <f t="shared" si="4"/>
      </c>
      <c r="L93" s="19">
        <f t="shared" si="8"/>
      </c>
      <c r="M93" s="20">
        <f t="shared" si="9"/>
      </c>
      <c r="N93" s="21">
        <f t="shared" si="16"/>
      </c>
      <c r="O93" s="22">
        <f t="shared" si="10"/>
      </c>
      <c r="P93">
        <v>49</v>
      </c>
      <c r="Q93">
        <v>0.003028</v>
      </c>
      <c r="S93" s="15">
        <f t="shared" si="11"/>
        <v>0</v>
      </c>
      <c r="T93" s="15">
        <f t="shared" si="12"/>
        <v>0</v>
      </c>
    </row>
    <row r="94" spans="1:20" ht="12.75">
      <c r="A94">
        <v>50</v>
      </c>
      <c r="B94">
        <v>0.00171</v>
      </c>
      <c r="E94" s="16">
        <f t="shared" si="6"/>
      </c>
      <c r="F94" s="17">
        <f t="shared" si="7"/>
      </c>
      <c r="G94" s="18">
        <f t="shared" si="13"/>
      </c>
      <c r="H94" s="15">
        <f t="shared" si="14"/>
      </c>
      <c r="I94" s="8">
        <f t="shared" si="3"/>
      </c>
      <c r="J94" s="9">
        <f t="shared" si="15"/>
      </c>
      <c r="K94" s="8">
        <f t="shared" si="4"/>
      </c>
      <c r="L94" s="19">
        <f t="shared" si="8"/>
      </c>
      <c r="M94" s="20">
        <f t="shared" si="9"/>
      </c>
      <c r="N94" s="21">
        <f t="shared" si="16"/>
      </c>
      <c r="O94" s="22">
        <f t="shared" si="10"/>
      </c>
      <c r="P94">
        <v>50</v>
      </c>
      <c r="Q94">
        <v>0.00333</v>
      </c>
      <c r="S94" s="15">
        <f t="shared" si="11"/>
        <v>0</v>
      </c>
      <c r="T94" s="15">
        <f t="shared" si="12"/>
        <v>0</v>
      </c>
    </row>
    <row r="95" spans="1:20" ht="12.75">
      <c r="A95">
        <v>51</v>
      </c>
      <c r="B95">
        <v>0.001888</v>
      </c>
      <c r="E95" s="16">
        <f t="shared" si="6"/>
      </c>
      <c r="F95" s="17">
        <f aca="true" t="shared" si="17" ref="F95:F106">IF(E95="","",(1-VLOOKUP(E95,$A$44:$B$159,2,FALSE))*F94)</f>
      </c>
      <c r="G95" s="18">
        <f t="shared" si="13"/>
      </c>
      <c r="I95" s="8">
        <f t="shared" si="3"/>
      </c>
      <c r="J95" s="9">
        <f t="shared" si="15"/>
      </c>
      <c r="K95" s="8">
        <f t="shared" si="4"/>
      </c>
      <c r="L95" s="19">
        <f t="shared" si="8"/>
      </c>
      <c r="M95" s="20">
        <f t="shared" si="9"/>
      </c>
      <c r="N95" s="21">
        <f t="shared" si="16"/>
      </c>
      <c r="O95" s="22">
        <f t="shared" si="10"/>
      </c>
      <c r="P95">
        <v>51</v>
      </c>
      <c r="Q95">
        <v>0.003647</v>
      </c>
      <c r="S95" s="15">
        <f t="shared" si="11"/>
        <v>0</v>
      </c>
      <c r="T95" s="15">
        <f t="shared" si="12"/>
        <v>0</v>
      </c>
    </row>
    <row r="96" spans="1:20" ht="12.75">
      <c r="A96">
        <v>52</v>
      </c>
      <c r="B96">
        <v>0.002079</v>
      </c>
      <c r="E96" s="16">
        <f t="shared" si="6"/>
      </c>
      <c r="F96" s="17">
        <f t="shared" si="17"/>
      </c>
      <c r="G96" s="18">
        <f t="shared" si="13"/>
      </c>
      <c r="I96" s="8">
        <f t="shared" si="3"/>
      </c>
      <c r="J96" s="9">
        <f t="shared" si="15"/>
      </c>
      <c r="K96" s="8">
        <f t="shared" si="4"/>
      </c>
      <c r="L96" s="19">
        <f t="shared" si="8"/>
      </c>
      <c r="M96" s="20">
        <f t="shared" si="9"/>
      </c>
      <c r="N96" s="21">
        <f t="shared" si="16"/>
      </c>
      <c r="O96" s="22">
        <f t="shared" si="10"/>
      </c>
      <c r="P96">
        <v>52</v>
      </c>
      <c r="Q96">
        <v>0.00398</v>
      </c>
      <c r="S96" s="15">
        <f t="shared" si="11"/>
        <v>0</v>
      </c>
      <c r="T96" s="15">
        <f t="shared" si="12"/>
        <v>0</v>
      </c>
    </row>
    <row r="97" spans="1:20" ht="12.75">
      <c r="A97">
        <v>53</v>
      </c>
      <c r="B97">
        <v>0.002286</v>
      </c>
      <c r="E97" s="16">
        <f t="shared" si="6"/>
      </c>
      <c r="F97" s="17">
        <f t="shared" si="17"/>
      </c>
      <c r="G97" s="18">
        <f t="shared" si="13"/>
      </c>
      <c r="I97" s="8">
        <f t="shared" si="3"/>
      </c>
      <c r="J97" s="9">
        <f t="shared" si="15"/>
      </c>
      <c r="K97" s="8">
        <f t="shared" si="4"/>
      </c>
      <c r="L97" s="19">
        <f t="shared" si="8"/>
      </c>
      <c r="M97" s="20">
        <f t="shared" si="9"/>
      </c>
      <c r="N97" s="21">
        <f t="shared" si="16"/>
      </c>
      <c r="O97" s="22">
        <f t="shared" si="10"/>
      </c>
      <c r="P97">
        <v>53</v>
      </c>
      <c r="Q97">
        <v>0.004331</v>
      </c>
      <c r="S97" s="15">
        <f t="shared" si="11"/>
        <v>0</v>
      </c>
      <c r="T97" s="15">
        <f t="shared" si="12"/>
        <v>0</v>
      </c>
    </row>
    <row r="98" spans="1:20" ht="12.75">
      <c r="A98">
        <v>54</v>
      </c>
      <c r="B98">
        <v>0.002507</v>
      </c>
      <c r="E98" s="16">
        <f t="shared" si="6"/>
      </c>
      <c r="F98" s="17">
        <f t="shared" si="17"/>
      </c>
      <c r="G98" s="18">
        <f t="shared" si="13"/>
      </c>
      <c r="I98" s="8">
        <f t="shared" si="3"/>
      </c>
      <c r="J98" s="9">
        <f t="shared" si="15"/>
      </c>
      <c r="K98" s="8">
        <f t="shared" si="4"/>
      </c>
      <c r="L98" s="19">
        <f t="shared" si="8"/>
      </c>
      <c r="M98" s="20">
        <f t="shared" si="9"/>
      </c>
      <c r="N98" s="21">
        <f t="shared" si="16"/>
      </c>
      <c r="O98" s="22">
        <f t="shared" si="10"/>
      </c>
      <c r="P98">
        <v>54</v>
      </c>
      <c r="Q98">
        <v>0.004698</v>
      </c>
      <c r="S98" s="15">
        <f t="shared" si="11"/>
        <v>0</v>
      </c>
      <c r="T98" s="15">
        <f t="shared" si="12"/>
        <v>0</v>
      </c>
    </row>
    <row r="99" spans="1:20" ht="12.75">
      <c r="A99">
        <v>55</v>
      </c>
      <c r="B99">
        <v>0.002746</v>
      </c>
      <c r="E99" s="16">
        <f t="shared" si="6"/>
      </c>
      <c r="F99" s="17">
        <f t="shared" si="17"/>
      </c>
      <c r="G99" s="18">
        <f t="shared" si="13"/>
      </c>
      <c r="I99" s="8">
        <f t="shared" si="3"/>
      </c>
      <c r="J99" s="9">
        <f t="shared" si="15"/>
      </c>
      <c r="K99" s="8">
        <f t="shared" si="4"/>
      </c>
      <c r="L99" s="19">
        <f t="shared" si="8"/>
      </c>
      <c r="M99" s="20">
        <f t="shared" si="9"/>
      </c>
      <c r="N99" s="21">
        <f t="shared" si="16"/>
      </c>
      <c r="O99" s="22">
        <f t="shared" si="10"/>
      </c>
      <c r="P99">
        <v>55</v>
      </c>
      <c r="Q99">
        <v>0.005077</v>
      </c>
      <c r="S99" s="15">
        <f t="shared" si="11"/>
        <v>0</v>
      </c>
      <c r="T99" s="15">
        <f t="shared" si="12"/>
        <v>0</v>
      </c>
    </row>
    <row r="100" spans="1:20" ht="12.75">
      <c r="A100">
        <v>56</v>
      </c>
      <c r="B100">
        <v>0.003003</v>
      </c>
      <c r="E100" s="16">
        <f t="shared" si="6"/>
      </c>
      <c r="F100" s="17">
        <f t="shared" si="17"/>
      </c>
      <c r="G100" s="18">
        <f t="shared" si="13"/>
      </c>
      <c r="I100" s="8">
        <f t="shared" si="3"/>
      </c>
      <c r="J100" s="9">
        <f t="shared" si="15"/>
      </c>
      <c r="K100" s="8">
        <f t="shared" si="4"/>
      </c>
      <c r="L100" s="19">
        <f t="shared" si="8"/>
      </c>
      <c r="M100" s="20">
        <f t="shared" si="9"/>
      </c>
      <c r="N100" s="21">
        <f t="shared" si="16"/>
      </c>
      <c r="O100" s="22">
        <f t="shared" si="10"/>
      </c>
      <c r="P100">
        <v>56</v>
      </c>
      <c r="Q100">
        <v>0.005465</v>
      </c>
      <c r="S100" s="15">
        <f t="shared" si="11"/>
        <v>0</v>
      </c>
      <c r="T100" s="15">
        <f t="shared" si="12"/>
        <v>0</v>
      </c>
    </row>
    <row r="101" spans="1:20" ht="12.75">
      <c r="A101">
        <v>57</v>
      </c>
      <c r="B101">
        <v>0.00328</v>
      </c>
      <c r="E101" s="16">
        <f t="shared" si="6"/>
      </c>
      <c r="F101" s="17">
        <f t="shared" si="17"/>
      </c>
      <c r="G101" s="18">
        <f t="shared" si="13"/>
      </c>
      <c r="I101" s="8">
        <f t="shared" si="3"/>
      </c>
      <c r="J101" s="9">
        <f t="shared" si="15"/>
      </c>
      <c r="K101" s="8">
        <f t="shared" si="4"/>
      </c>
      <c r="L101" s="19">
        <f t="shared" si="8"/>
      </c>
      <c r="M101" s="20">
        <f t="shared" si="9"/>
      </c>
      <c r="N101" s="21">
        <f t="shared" si="16"/>
      </c>
      <c r="O101" s="22">
        <f t="shared" si="10"/>
      </c>
      <c r="P101">
        <v>57</v>
      </c>
      <c r="Q101">
        <v>0.005861</v>
      </c>
      <c r="S101" s="15">
        <f t="shared" si="11"/>
        <v>0</v>
      </c>
      <c r="T101" s="15">
        <f t="shared" si="12"/>
        <v>0</v>
      </c>
    </row>
    <row r="102" spans="1:20" ht="12.75">
      <c r="A102">
        <v>58</v>
      </c>
      <c r="B102">
        <v>0.003578</v>
      </c>
      <c r="E102" s="16">
        <f t="shared" si="6"/>
      </c>
      <c r="F102" s="17">
        <f t="shared" si="17"/>
      </c>
      <c r="G102" s="18">
        <f t="shared" si="13"/>
      </c>
      <c r="I102" s="8">
        <f t="shared" si="3"/>
      </c>
      <c r="J102" s="9">
        <f t="shared" si="15"/>
      </c>
      <c r="K102" s="8">
        <f t="shared" si="4"/>
      </c>
      <c r="L102" s="19">
        <f t="shared" si="8"/>
      </c>
      <c r="M102" s="20">
        <f t="shared" si="9"/>
      </c>
      <c r="N102" s="21">
        <f t="shared" si="16"/>
      </c>
      <c r="O102" s="22">
        <f t="shared" si="10"/>
      </c>
      <c r="P102">
        <v>58</v>
      </c>
      <c r="Q102">
        <v>0.006265</v>
      </c>
      <c r="S102" s="15">
        <f t="shared" si="11"/>
        <v>0</v>
      </c>
      <c r="T102" s="15">
        <f t="shared" si="12"/>
        <v>0</v>
      </c>
    </row>
    <row r="103" spans="1:20" ht="12.75">
      <c r="A103">
        <v>59</v>
      </c>
      <c r="B103">
        <v>0.003907</v>
      </c>
      <c r="E103" s="16">
        <f t="shared" si="6"/>
      </c>
      <c r="F103" s="17">
        <f t="shared" si="17"/>
      </c>
      <c r="G103" s="18">
        <f t="shared" si="13"/>
      </c>
      <c r="I103" s="8">
        <f t="shared" si="3"/>
      </c>
      <c r="J103" s="9">
        <f t="shared" si="15"/>
      </c>
      <c r="K103" s="8">
        <f t="shared" si="4"/>
      </c>
      <c r="L103" s="19">
        <f t="shared" si="8"/>
      </c>
      <c r="M103" s="20">
        <f t="shared" si="9"/>
      </c>
      <c r="N103" s="21">
        <f t="shared" si="16"/>
      </c>
      <c r="O103" s="22">
        <f t="shared" si="10"/>
      </c>
      <c r="P103">
        <v>59</v>
      </c>
      <c r="Q103">
        <v>0.006694</v>
      </c>
      <c r="S103" s="15">
        <f t="shared" si="11"/>
        <v>0</v>
      </c>
      <c r="T103" s="15">
        <f t="shared" si="12"/>
        <v>0</v>
      </c>
    </row>
    <row r="104" spans="1:20" ht="12.75">
      <c r="A104">
        <v>60</v>
      </c>
      <c r="B104">
        <v>0.004277</v>
      </c>
      <c r="E104" s="16">
        <f t="shared" si="6"/>
      </c>
      <c r="F104" s="17">
        <f t="shared" si="17"/>
      </c>
      <c r="G104" s="18">
        <f t="shared" si="13"/>
      </c>
      <c r="I104" s="8">
        <f t="shared" si="3"/>
      </c>
      <c r="J104" s="9">
        <f t="shared" si="15"/>
      </c>
      <c r="K104" s="8">
        <f t="shared" si="4"/>
      </c>
      <c r="L104" s="19">
        <f t="shared" si="8"/>
      </c>
      <c r="M104" s="20">
        <f t="shared" si="9"/>
      </c>
      <c r="N104" s="21">
        <f t="shared" si="16"/>
      </c>
      <c r="O104" s="22">
        <f t="shared" si="10"/>
      </c>
      <c r="P104">
        <v>60</v>
      </c>
      <c r="Q104">
        <v>0.00717</v>
      </c>
      <c r="S104" s="15">
        <f t="shared" si="11"/>
        <v>0</v>
      </c>
      <c r="T104" s="15">
        <f t="shared" si="12"/>
        <v>0</v>
      </c>
    </row>
    <row r="105" spans="1:20" ht="12.75">
      <c r="A105">
        <v>61</v>
      </c>
      <c r="B105">
        <v>0.004699</v>
      </c>
      <c r="E105" s="16">
        <f>IF(E104&lt;MAX($A$44:$A$159),E104+1,"")</f>
      </c>
      <c r="F105" s="17">
        <f t="shared" si="17"/>
      </c>
      <c r="G105" s="18">
        <f t="shared" si="13"/>
      </c>
      <c r="I105" s="8">
        <f t="shared" si="3"/>
      </c>
      <c r="J105" s="9">
        <f t="shared" si="15"/>
      </c>
      <c r="K105" s="8">
        <f t="shared" si="4"/>
      </c>
      <c r="L105" s="19">
        <f t="shared" si="8"/>
      </c>
      <c r="M105" s="20">
        <f t="shared" si="9"/>
      </c>
      <c r="N105" s="21">
        <f t="shared" si="16"/>
      </c>
      <c r="O105" s="22">
        <f t="shared" si="10"/>
      </c>
      <c r="P105">
        <v>61</v>
      </c>
      <c r="Q105">
        <v>0.007714</v>
      </c>
      <c r="S105" s="15">
        <f t="shared" si="11"/>
        <v>0</v>
      </c>
      <c r="T105" s="15">
        <f t="shared" si="12"/>
        <v>0</v>
      </c>
    </row>
    <row r="106" spans="1:20" ht="12.75">
      <c r="A106">
        <v>62</v>
      </c>
      <c r="B106">
        <v>0.005181</v>
      </c>
      <c r="E106" s="16">
        <f t="shared" si="6"/>
      </c>
      <c r="F106" s="17">
        <f t="shared" si="17"/>
      </c>
      <c r="G106" s="18">
        <f t="shared" si="13"/>
      </c>
      <c r="I106" s="8">
        <f t="shared" si="3"/>
      </c>
      <c r="J106" s="9">
        <f t="shared" si="15"/>
      </c>
      <c r="K106" s="8">
        <f t="shared" si="4"/>
      </c>
      <c r="L106" s="19">
        <f t="shared" si="8"/>
      </c>
      <c r="M106" s="20">
        <f t="shared" si="9"/>
      </c>
      <c r="N106" s="21">
        <f t="shared" si="16"/>
      </c>
      <c r="O106" s="22">
        <f t="shared" si="10"/>
      </c>
      <c r="P106">
        <v>62</v>
      </c>
      <c r="Q106">
        <v>0.008348</v>
      </c>
      <c r="S106" s="15">
        <f t="shared" si="11"/>
        <v>0</v>
      </c>
      <c r="T106" s="15">
        <f t="shared" si="12"/>
        <v>0</v>
      </c>
    </row>
    <row r="107" spans="1:20" ht="12.75">
      <c r="A107">
        <v>63</v>
      </c>
      <c r="B107">
        <v>0.005732</v>
      </c>
      <c r="E107" s="16">
        <f aca="true" t="shared" si="18" ref="E107:E159">IF(E106&lt;MAX($A$44:$A$159),E106+1,"")</f>
      </c>
      <c r="F107" s="17">
        <f aca="true" t="shared" si="19" ref="F107:F159">IF(E107="","",(1-VLOOKUP(E107,$A$44:$B$159,2,FALSE))*F106)</f>
      </c>
      <c r="G107" s="18">
        <f t="shared" si="13"/>
      </c>
      <c r="I107" s="8">
        <f aca="true" t="shared" si="20" ref="I107:I159">IF(E107="","",K106-H107)</f>
      </c>
      <c r="J107" s="9">
        <f t="shared" si="15"/>
      </c>
      <c r="K107" s="8">
        <f aca="true" t="shared" si="21" ref="K107:K159">IF(E107="","",I107+J107)</f>
      </c>
      <c r="L107" s="19">
        <f aca="true" t="shared" si="22" ref="L107:L159">IF(E107="","",L106*(1+$F$37))</f>
      </c>
      <c r="M107" s="20">
        <f aca="true" t="shared" si="23" ref="M107:M159">IF(E107="","",(1-VLOOKUP(E106,$A$44:$B$159,2,FALSE))*M106)</f>
      </c>
      <c r="N107" s="21">
        <f t="shared" si="16"/>
      </c>
      <c r="O107" s="22">
        <f aca="true" t="shared" si="24" ref="O107:O159">IF(E107="","",L107*M107*N107)</f>
      </c>
      <c r="P107">
        <v>63</v>
      </c>
      <c r="Q107">
        <v>0.009093</v>
      </c>
      <c r="S107" s="15">
        <f t="shared" si="11"/>
        <v>0</v>
      </c>
      <c r="T107" s="15">
        <f t="shared" si="12"/>
        <v>0</v>
      </c>
    </row>
    <row r="108" spans="1:20" ht="12.75">
      <c r="A108">
        <v>64</v>
      </c>
      <c r="B108">
        <v>0.006347</v>
      </c>
      <c r="E108" s="16">
        <f t="shared" si="18"/>
      </c>
      <c r="F108" s="17">
        <f t="shared" si="19"/>
      </c>
      <c r="G108" s="18">
        <f aca="true" t="shared" si="25" ref="G108:G139">IF(E108="","",(1+$F$37)^(E108-$A$5))</f>
      </c>
      <c r="I108" s="8">
        <f t="shared" si="20"/>
      </c>
      <c r="J108" s="9">
        <f aca="true" t="shared" si="26" ref="J108:J139">IF(E108="","",I108*((1+$A$7)*(1+$F$37)-1))</f>
      </c>
      <c r="K108" s="8">
        <f t="shared" si="21"/>
      </c>
      <c r="L108" s="19">
        <f t="shared" si="22"/>
      </c>
      <c r="M108" s="20">
        <f t="shared" si="23"/>
      </c>
      <c r="N108" s="21">
        <f t="shared" si="16"/>
      </c>
      <c r="O108" s="22">
        <f t="shared" si="24"/>
      </c>
      <c r="P108">
        <v>64</v>
      </c>
      <c r="Q108">
        <v>0.009968</v>
      </c>
      <c r="S108" s="15">
        <f t="shared" si="11"/>
        <v>0</v>
      </c>
      <c r="T108" s="15">
        <f t="shared" si="12"/>
        <v>0</v>
      </c>
    </row>
    <row r="109" spans="1:20" ht="12.75">
      <c r="A109">
        <v>65</v>
      </c>
      <c r="B109">
        <v>0.007017</v>
      </c>
      <c r="E109" s="16">
        <f t="shared" si="18"/>
      </c>
      <c r="F109" s="17">
        <f t="shared" si="19"/>
      </c>
      <c r="G109" s="18">
        <f t="shared" si="25"/>
      </c>
      <c r="I109" s="8">
        <f t="shared" si="20"/>
      </c>
      <c r="J109" s="9">
        <f t="shared" si="26"/>
      </c>
      <c r="K109" s="8">
        <f t="shared" si="21"/>
      </c>
      <c r="L109" s="19">
        <f t="shared" si="22"/>
      </c>
      <c r="M109" s="20">
        <f t="shared" si="23"/>
      </c>
      <c r="N109" s="21">
        <f aca="true" t="shared" si="27" ref="N109:N140">IF(E109="","",N108/((1+$A$7)*(1+$F$37)))</f>
      </c>
      <c r="O109" s="22">
        <f t="shared" si="24"/>
      </c>
      <c r="P109">
        <v>65</v>
      </c>
      <c r="Q109">
        <v>0.010993</v>
      </c>
      <c r="S109" s="15">
        <f t="shared" si="11"/>
        <v>0</v>
      </c>
      <c r="T109" s="15">
        <f t="shared" si="12"/>
        <v>0</v>
      </c>
    </row>
    <row r="110" spans="1:20" ht="12.75">
      <c r="A110">
        <v>66</v>
      </c>
      <c r="B110">
        <v>0.007734</v>
      </c>
      <c r="E110" s="16">
        <f t="shared" si="18"/>
      </c>
      <c r="F110" s="17">
        <f t="shared" si="19"/>
      </c>
      <c r="G110" s="18">
        <f t="shared" si="25"/>
      </c>
      <c r="I110" s="8">
        <f t="shared" si="20"/>
      </c>
      <c r="J110" s="9">
        <f t="shared" si="26"/>
      </c>
      <c r="K110" s="8">
        <f t="shared" si="21"/>
      </c>
      <c r="L110" s="19">
        <f t="shared" si="22"/>
      </c>
      <c r="M110" s="20">
        <f t="shared" si="23"/>
      </c>
      <c r="N110" s="21">
        <f t="shared" si="27"/>
      </c>
      <c r="O110" s="22">
        <f t="shared" si="24"/>
      </c>
      <c r="P110">
        <v>66</v>
      </c>
      <c r="Q110">
        <v>0.012188</v>
      </c>
      <c r="S110" s="15">
        <f aca="true" t="shared" si="28" ref="S110:S159">IF(S109&lt;=0.01,0,K110*$S$40)</f>
        <v>0</v>
      </c>
      <c r="T110" s="15">
        <f aca="true" t="shared" si="29" ref="T110:T159">IF(T109&lt;=0.01,0,S110*N110)</f>
        <v>0</v>
      </c>
    </row>
    <row r="111" spans="1:20" ht="12.75">
      <c r="A111">
        <v>67</v>
      </c>
      <c r="B111">
        <v>0.008491</v>
      </c>
      <c r="E111" s="16">
        <f t="shared" si="18"/>
      </c>
      <c r="F111" s="17">
        <f t="shared" si="19"/>
      </c>
      <c r="G111" s="18">
        <f t="shared" si="25"/>
      </c>
      <c r="I111" s="8">
        <f t="shared" si="20"/>
      </c>
      <c r="J111" s="9">
        <f t="shared" si="26"/>
      </c>
      <c r="K111" s="8">
        <f t="shared" si="21"/>
      </c>
      <c r="L111" s="19">
        <f t="shared" si="22"/>
      </c>
      <c r="M111" s="20">
        <f t="shared" si="23"/>
      </c>
      <c r="N111" s="21">
        <f t="shared" si="27"/>
      </c>
      <c r="O111" s="22">
        <f t="shared" si="24"/>
      </c>
      <c r="P111">
        <v>67</v>
      </c>
      <c r="Q111">
        <v>0.013572</v>
      </c>
      <c r="S111" s="15">
        <f t="shared" si="28"/>
        <v>0</v>
      </c>
      <c r="T111" s="15">
        <f t="shared" si="29"/>
        <v>0</v>
      </c>
    </row>
    <row r="112" spans="1:20" ht="12.75">
      <c r="A112">
        <v>68</v>
      </c>
      <c r="B112">
        <v>0.009288</v>
      </c>
      <c r="E112" s="16">
        <f t="shared" si="18"/>
      </c>
      <c r="F112" s="17">
        <f t="shared" si="19"/>
      </c>
      <c r="G112" s="18">
        <f t="shared" si="25"/>
      </c>
      <c r="I112" s="8">
        <f t="shared" si="20"/>
      </c>
      <c r="J112" s="9">
        <f t="shared" si="26"/>
      </c>
      <c r="K112" s="8">
        <f t="shared" si="21"/>
      </c>
      <c r="L112" s="19">
        <f t="shared" si="22"/>
      </c>
      <c r="M112" s="20">
        <f t="shared" si="23"/>
      </c>
      <c r="N112" s="21">
        <f t="shared" si="27"/>
      </c>
      <c r="O112" s="22">
        <f t="shared" si="24"/>
      </c>
      <c r="P112">
        <v>68</v>
      </c>
      <c r="Q112">
        <v>0.01516</v>
      </c>
      <c r="S112" s="15">
        <f t="shared" si="28"/>
        <v>0</v>
      </c>
      <c r="T112" s="15">
        <f t="shared" si="29"/>
        <v>0</v>
      </c>
    </row>
    <row r="113" spans="1:20" ht="12.75">
      <c r="A113">
        <v>69</v>
      </c>
      <c r="B113">
        <v>0.010163</v>
      </c>
      <c r="E113" s="16">
        <f t="shared" si="18"/>
      </c>
      <c r="F113" s="17">
        <f t="shared" si="19"/>
      </c>
      <c r="G113" s="18">
        <f t="shared" si="25"/>
      </c>
      <c r="I113" s="8">
        <f t="shared" si="20"/>
      </c>
      <c r="J113" s="9">
        <f t="shared" si="26"/>
      </c>
      <c r="K113" s="8">
        <f t="shared" si="21"/>
      </c>
      <c r="L113" s="19">
        <f t="shared" si="22"/>
      </c>
      <c r="M113" s="20">
        <f t="shared" si="23"/>
      </c>
      <c r="N113" s="21">
        <f t="shared" si="27"/>
      </c>
      <c r="O113" s="22">
        <f t="shared" si="24"/>
      </c>
      <c r="P113">
        <v>69</v>
      </c>
      <c r="Q113">
        <v>0.016946</v>
      </c>
      <c r="S113" s="15">
        <f t="shared" si="28"/>
        <v>0</v>
      </c>
      <c r="T113" s="15">
        <f t="shared" si="29"/>
        <v>0</v>
      </c>
    </row>
    <row r="114" spans="1:20" ht="12.75">
      <c r="A114">
        <v>70</v>
      </c>
      <c r="B114">
        <v>0.011165</v>
      </c>
      <c r="E114" s="16">
        <f t="shared" si="18"/>
      </c>
      <c r="F114" s="17">
        <f t="shared" si="19"/>
      </c>
      <c r="G114" s="18">
        <f t="shared" si="25"/>
      </c>
      <c r="I114" s="8">
        <f t="shared" si="20"/>
      </c>
      <c r="J114" s="9">
        <f t="shared" si="26"/>
      </c>
      <c r="K114" s="8">
        <f t="shared" si="21"/>
      </c>
      <c r="L114" s="19">
        <f t="shared" si="22"/>
      </c>
      <c r="M114" s="20">
        <f t="shared" si="23"/>
      </c>
      <c r="N114" s="21">
        <f t="shared" si="27"/>
      </c>
      <c r="O114" s="22">
        <f t="shared" si="24"/>
      </c>
      <c r="P114">
        <v>70</v>
      </c>
      <c r="Q114">
        <v>0.01892</v>
      </c>
      <c r="S114" s="15">
        <f t="shared" si="28"/>
        <v>0</v>
      </c>
      <c r="T114" s="15">
        <f t="shared" si="29"/>
        <v>0</v>
      </c>
    </row>
    <row r="115" spans="1:20" ht="12.75">
      <c r="A115">
        <v>71</v>
      </c>
      <c r="B115">
        <v>0.012339</v>
      </c>
      <c r="E115" s="16">
        <f t="shared" si="18"/>
      </c>
      <c r="F115" s="17">
        <f t="shared" si="19"/>
      </c>
      <c r="G115" s="18">
        <f t="shared" si="25"/>
      </c>
      <c r="I115" s="8">
        <f t="shared" si="20"/>
      </c>
      <c r="J115" s="9">
        <f t="shared" si="26"/>
      </c>
      <c r="K115" s="8">
        <f t="shared" si="21"/>
      </c>
      <c r="L115" s="19">
        <f t="shared" si="22"/>
      </c>
      <c r="M115" s="20">
        <f t="shared" si="23"/>
      </c>
      <c r="N115" s="21">
        <f t="shared" si="27"/>
      </c>
      <c r="O115" s="22">
        <f t="shared" si="24"/>
      </c>
      <c r="P115">
        <v>71</v>
      </c>
      <c r="Q115">
        <v>0.021071</v>
      </c>
      <c r="S115" s="15">
        <f t="shared" si="28"/>
        <v>0</v>
      </c>
      <c r="T115" s="15">
        <f t="shared" si="29"/>
        <v>0</v>
      </c>
    </row>
    <row r="116" spans="1:20" ht="12.75">
      <c r="A116">
        <v>72</v>
      </c>
      <c r="B116">
        <v>0.013734</v>
      </c>
      <c r="E116" s="16">
        <f t="shared" si="18"/>
      </c>
      <c r="F116" s="17">
        <f t="shared" si="19"/>
      </c>
      <c r="G116" s="18">
        <f t="shared" si="25"/>
      </c>
      <c r="I116" s="8">
        <f t="shared" si="20"/>
      </c>
      <c r="J116" s="9">
        <f t="shared" si="26"/>
      </c>
      <c r="K116" s="8">
        <f t="shared" si="21"/>
      </c>
      <c r="L116" s="19">
        <f t="shared" si="22"/>
      </c>
      <c r="M116" s="20">
        <f t="shared" si="23"/>
      </c>
      <c r="N116" s="21">
        <f t="shared" si="27"/>
      </c>
      <c r="O116" s="22">
        <f t="shared" si="24"/>
      </c>
      <c r="P116">
        <v>72</v>
      </c>
      <c r="Q116">
        <v>0.023388</v>
      </c>
      <c r="S116" s="15">
        <f t="shared" si="28"/>
        <v>0</v>
      </c>
      <c r="T116" s="15">
        <f t="shared" si="29"/>
        <v>0</v>
      </c>
    </row>
    <row r="117" spans="1:20" ht="12.75">
      <c r="A117">
        <v>73</v>
      </c>
      <c r="B117">
        <v>0.015391</v>
      </c>
      <c r="E117" s="16">
        <f t="shared" si="18"/>
      </c>
      <c r="F117" s="17">
        <f t="shared" si="19"/>
      </c>
      <c r="G117" s="18">
        <f t="shared" si="25"/>
      </c>
      <c r="I117" s="8">
        <f t="shared" si="20"/>
      </c>
      <c r="J117" s="9">
        <f t="shared" si="26"/>
      </c>
      <c r="K117" s="8">
        <f t="shared" si="21"/>
      </c>
      <c r="L117" s="19">
        <f t="shared" si="22"/>
      </c>
      <c r="M117" s="20">
        <f t="shared" si="23"/>
      </c>
      <c r="N117" s="21">
        <f t="shared" si="27"/>
      </c>
      <c r="O117" s="22">
        <f t="shared" si="24"/>
      </c>
      <c r="P117">
        <v>73</v>
      </c>
      <c r="Q117">
        <v>0.025871</v>
      </c>
      <c r="S117" s="15">
        <f t="shared" si="28"/>
        <v>0</v>
      </c>
      <c r="T117" s="15">
        <f t="shared" si="29"/>
        <v>0</v>
      </c>
    </row>
    <row r="118" spans="1:20" ht="12.75">
      <c r="A118">
        <v>74</v>
      </c>
      <c r="B118">
        <v>0.017326</v>
      </c>
      <c r="E118" s="16">
        <f t="shared" si="18"/>
      </c>
      <c r="F118" s="17">
        <f t="shared" si="19"/>
      </c>
      <c r="G118" s="18">
        <f t="shared" si="25"/>
      </c>
      <c r="I118" s="8">
        <f t="shared" si="20"/>
      </c>
      <c r="J118" s="9">
        <f t="shared" si="26"/>
      </c>
      <c r="K118" s="8">
        <f t="shared" si="21"/>
      </c>
      <c r="L118" s="19">
        <f t="shared" si="22"/>
      </c>
      <c r="M118" s="20">
        <f t="shared" si="23"/>
      </c>
      <c r="N118" s="21">
        <f t="shared" si="27"/>
      </c>
      <c r="O118" s="22">
        <f t="shared" si="24"/>
      </c>
      <c r="P118">
        <v>74</v>
      </c>
      <c r="Q118">
        <v>0.028552</v>
      </c>
      <c r="S118" s="15">
        <f t="shared" si="28"/>
        <v>0</v>
      </c>
      <c r="T118" s="15">
        <f t="shared" si="29"/>
        <v>0</v>
      </c>
    </row>
    <row r="119" spans="1:20" ht="12.75">
      <c r="A119">
        <v>75</v>
      </c>
      <c r="B119">
        <v>0.019551</v>
      </c>
      <c r="E119" s="16">
        <f t="shared" si="18"/>
      </c>
      <c r="F119" s="17">
        <f t="shared" si="19"/>
      </c>
      <c r="G119" s="18">
        <f t="shared" si="25"/>
      </c>
      <c r="I119" s="8">
        <f t="shared" si="20"/>
      </c>
      <c r="J119" s="9">
        <f t="shared" si="26"/>
      </c>
      <c r="K119" s="8">
        <f t="shared" si="21"/>
      </c>
      <c r="L119" s="19">
        <f t="shared" si="22"/>
      </c>
      <c r="M119" s="20">
        <f t="shared" si="23"/>
      </c>
      <c r="N119" s="21">
        <f t="shared" si="27"/>
      </c>
      <c r="O119" s="22">
        <f t="shared" si="24"/>
      </c>
      <c r="P119">
        <v>75</v>
      </c>
      <c r="Q119">
        <v>0.031477</v>
      </c>
      <c r="S119" s="15">
        <f t="shared" si="28"/>
        <v>0</v>
      </c>
      <c r="T119" s="15">
        <f t="shared" si="29"/>
        <v>0</v>
      </c>
    </row>
    <row r="120" spans="1:20" ht="12.75">
      <c r="A120">
        <v>76</v>
      </c>
      <c r="B120">
        <v>0.022075</v>
      </c>
      <c r="E120" s="16">
        <f t="shared" si="18"/>
      </c>
      <c r="F120" s="17">
        <f t="shared" si="19"/>
      </c>
      <c r="G120" s="18">
        <f t="shared" si="25"/>
      </c>
      <c r="I120" s="8">
        <f t="shared" si="20"/>
      </c>
      <c r="J120" s="9">
        <f t="shared" si="26"/>
      </c>
      <c r="K120" s="8">
        <f t="shared" si="21"/>
      </c>
      <c r="L120" s="19">
        <f t="shared" si="22"/>
      </c>
      <c r="M120" s="20">
        <f t="shared" si="23"/>
      </c>
      <c r="N120" s="21">
        <f t="shared" si="27"/>
      </c>
      <c r="O120" s="22">
        <f t="shared" si="24"/>
      </c>
      <c r="P120">
        <v>76</v>
      </c>
      <c r="Q120">
        <v>0.034686</v>
      </c>
      <c r="S120" s="15">
        <f t="shared" si="28"/>
        <v>0</v>
      </c>
      <c r="T120" s="15">
        <f t="shared" si="29"/>
        <v>0</v>
      </c>
    </row>
    <row r="121" spans="1:20" ht="12.75">
      <c r="A121">
        <v>77</v>
      </c>
      <c r="B121">
        <v>0.02491</v>
      </c>
      <c r="E121" s="16">
        <f t="shared" si="18"/>
      </c>
      <c r="F121" s="17">
        <f t="shared" si="19"/>
      </c>
      <c r="G121" s="18">
        <f t="shared" si="25"/>
      </c>
      <c r="I121" s="8">
        <f t="shared" si="20"/>
      </c>
      <c r="J121" s="9">
        <f t="shared" si="26"/>
      </c>
      <c r="K121" s="8">
        <f t="shared" si="21"/>
      </c>
      <c r="L121" s="19">
        <f t="shared" si="22"/>
      </c>
      <c r="M121" s="20">
        <f t="shared" si="23"/>
      </c>
      <c r="N121" s="21">
        <f t="shared" si="27"/>
      </c>
      <c r="O121" s="22">
        <f t="shared" si="24"/>
      </c>
      <c r="P121">
        <v>77</v>
      </c>
      <c r="Q121">
        <v>0.038225</v>
      </c>
      <c r="S121" s="15">
        <f t="shared" si="28"/>
        <v>0</v>
      </c>
      <c r="T121" s="15">
        <f t="shared" si="29"/>
        <v>0</v>
      </c>
    </row>
    <row r="122" spans="1:20" ht="12.75">
      <c r="A122">
        <v>78</v>
      </c>
      <c r="B122">
        <v>0.028074</v>
      </c>
      <c r="E122" s="16">
        <f t="shared" si="18"/>
      </c>
      <c r="F122" s="17">
        <f t="shared" si="19"/>
      </c>
      <c r="G122" s="18">
        <f t="shared" si="25"/>
      </c>
      <c r="I122" s="8">
        <f t="shared" si="20"/>
      </c>
      <c r="J122" s="9">
        <f t="shared" si="26"/>
      </c>
      <c r="K122" s="8">
        <f t="shared" si="21"/>
      </c>
      <c r="L122" s="19">
        <f t="shared" si="22"/>
      </c>
      <c r="M122" s="20">
        <f t="shared" si="23"/>
      </c>
      <c r="N122" s="21">
        <f t="shared" si="27"/>
      </c>
      <c r="O122" s="22">
        <f t="shared" si="24"/>
      </c>
      <c r="P122">
        <v>78</v>
      </c>
      <c r="Q122">
        <v>0.042132</v>
      </c>
      <c r="S122" s="15">
        <f t="shared" si="28"/>
        <v>0</v>
      </c>
      <c r="T122" s="15">
        <f t="shared" si="29"/>
        <v>0</v>
      </c>
    </row>
    <row r="123" spans="1:20" ht="12.75">
      <c r="A123">
        <v>79</v>
      </c>
      <c r="B123">
        <v>0.031612</v>
      </c>
      <c r="E123" s="16">
        <f t="shared" si="18"/>
      </c>
      <c r="F123" s="17">
        <f t="shared" si="19"/>
      </c>
      <c r="G123" s="18">
        <f t="shared" si="25"/>
      </c>
      <c r="I123" s="8">
        <f t="shared" si="20"/>
      </c>
      <c r="J123" s="9">
        <f t="shared" si="26"/>
      </c>
      <c r="K123" s="8">
        <f t="shared" si="21"/>
      </c>
      <c r="L123" s="19">
        <f t="shared" si="22"/>
      </c>
      <c r="M123" s="20">
        <f t="shared" si="23"/>
      </c>
      <c r="N123" s="21">
        <f t="shared" si="27"/>
      </c>
      <c r="O123" s="22">
        <f t="shared" si="24"/>
      </c>
      <c r="P123">
        <v>79</v>
      </c>
      <c r="Q123">
        <v>0.046427</v>
      </c>
      <c r="S123" s="15">
        <f t="shared" si="28"/>
        <v>0</v>
      </c>
      <c r="T123" s="15">
        <f t="shared" si="29"/>
        <v>0</v>
      </c>
    </row>
    <row r="124" spans="1:20" ht="12.75">
      <c r="A124">
        <v>80</v>
      </c>
      <c r="B124">
        <v>0.03558</v>
      </c>
      <c r="E124" s="16">
        <f t="shared" si="18"/>
      </c>
      <c r="F124" s="17">
        <f t="shared" si="19"/>
      </c>
      <c r="G124" s="18">
        <f t="shared" si="25"/>
      </c>
      <c r="I124" s="8">
        <f t="shared" si="20"/>
      </c>
      <c r="J124" s="9">
        <f t="shared" si="26"/>
      </c>
      <c r="K124" s="8">
        <f t="shared" si="21"/>
      </c>
      <c r="L124" s="19">
        <f t="shared" si="22"/>
      </c>
      <c r="M124" s="20">
        <f t="shared" si="23"/>
      </c>
      <c r="N124" s="21">
        <f t="shared" si="27"/>
      </c>
      <c r="O124" s="22">
        <f t="shared" si="24"/>
      </c>
      <c r="P124">
        <v>80</v>
      </c>
      <c r="Q124">
        <v>0.051128</v>
      </c>
      <c r="S124" s="15">
        <f t="shared" si="28"/>
        <v>0</v>
      </c>
      <c r="T124" s="15">
        <f t="shared" si="29"/>
        <v>0</v>
      </c>
    </row>
    <row r="125" spans="1:20" ht="12.75">
      <c r="A125">
        <v>81</v>
      </c>
      <c r="B125">
        <v>0.04003</v>
      </c>
      <c r="E125" s="16">
        <f t="shared" si="18"/>
      </c>
      <c r="F125" s="17">
        <f t="shared" si="19"/>
      </c>
      <c r="G125" s="18">
        <f t="shared" si="25"/>
      </c>
      <c r="I125" s="8">
        <f t="shared" si="20"/>
      </c>
      <c r="J125" s="9">
        <f t="shared" si="26"/>
      </c>
      <c r="K125" s="8">
        <f t="shared" si="21"/>
      </c>
      <c r="L125" s="19">
        <f t="shared" si="22"/>
      </c>
      <c r="M125" s="20">
        <f t="shared" si="23"/>
      </c>
      <c r="N125" s="21">
        <f t="shared" si="27"/>
      </c>
      <c r="O125" s="22">
        <f t="shared" si="24"/>
      </c>
      <c r="P125">
        <v>81</v>
      </c>
      <c r="Q125">
        <v>0.05625</v>
      </c>
      <c r="S125" s="15">
        <f t="shared" si="28"/>
        <v>0</v>
      </c>
      <c r="T125" s="15">
        <f t="shared" si="29"/>
        <v>0</v>
      </c>
    </row>
    <row r="126" spans="1:20" ht="12.75">
      <c r="A126">
        <v>82</v>
      </c>
      <c r="B126">
        <v>0.045017</v>
      </c>
      <c r="E126" s="16">
        <f t="shared" si="18"/>
      </c>
      <c r="F126" s="17">
        <f t="shared" si="19"/>
      </c>
      <c r="G126" s="18">
        <f t="shared" si="25"/>
      </c>
      <c r="I126" s="8">
        <f t="shared" si="20"/>
      </c>
      <c r="J126" s="9">
        <f t="shared" si="26"/>
      </c>
      <c r="K126" s="8">
        <f t="shared" si="21"/>
      </c>
      <c r="L126" s="19">
        <f t="shared" si="22"/>
      </c>
      <c r="M126" s="20">
        <f t="shared" si="23"/>
      </c>
      <c r="N126" s="21">
        <f t="shared" si="27"/>
      </c>
      <c r="O126" s="22">
        <f t="shared" si="24"/>
      </c>
      <c r="P126">
        <v>82</v>
      </c>
      <c r="Q126">
        <v>0.061809</v>
      </c>
      <c r="S126" s="15">
        <f t="shared" si="28"/>
        <v>0</v>
      </c>
      <c r="T126" s="15">
        <f t="shared" si="29"/>
        <v>0</v>
      </c>
    </row>
    <row r="127" spans="1:20" ht="12.75">
      <c r="A127">
        <v>83</v>
      </c>
      <c r="B127">
        <v>0.0506</v>
      </c>
      <c r="E127" s="16">
        <f t="shared" si="18"/>
      </c>
      <c r="F127" s="17">
        <f t="shared" si="19"/>
      </c>
      <c r="G127" s="18">
        <f t="shared" si="25"/>
      </c>
      <c r="I127" s="8">
        <f t="shared" si="20"/>
      </c>
      <c r="J127" s="9">
        <f t="shared" si="26"/>
      </c>
      <c r="K127" s="8">
        <f t="shared" si="21"/>
      </c>
      <c r="L127" s="19">
        <f t="shared" si="22"/>
      </c>
      <c r="M127" s="20">
        <f t="shared" si="23"/>
      </c>
      <c r="N127" s="21">
        <f t="shared" si="27"/>
      </c>
      <c r="O127" s="22">
        <f t="shared" si="24"/>
      </c>
      <c r="P127">
        <v>83</v>
      </c>
      <c r="Q127">
        <v>0.067826</v>
      </c>
      <c r="S127" s="15">
        <f t="shared" si="28"/>
        <v>0</v>
      </c>
      <c r="T127" s="15">
        <f t="shared" si="29"/>
        <v>0</v>
      </c>
    </row>
    <row r="128" spans="1:20" ht="12.75">
      <c r="A128">
        <v>84</v>
      </c>
      <c r="B128">
        <v>0.056865</v>
      </c>
      <c r="E128" s="16">
        <f t="shared" si="18"/>
      </c>
      <c r="F128" s="17">
        <f t="shared" si="19"/>
      </c>
      <c r="G128" s="18">
        <f t="shared" si="25"/>
      </c>
      <c r="I128" s="8">
        <f t="shared" si="20"/>
      </c>
      <c r="J128" s="9">
        <f t="shared" si="26"/>
      </c>
      <c r="K128" s="8">
        <f t="shared" si="21"/>
      </c>
      <c r="L128" s="19">
        <f t="shared" si="22"/>
      </c>
      <c r="M128" s="20">
        <f t="shared" si="23"/>
      </c>
      <c r="N128" s="21">
        <f t="shared" si="27"/>
      </c>
      <c r="O128" s="22">
        <f t="shared" si="24"/>
      </c>
      <c r="P128">
        <v>84</v>
      </c>
      <c r="Q128">
        <v>0.074322</v>
      </c>
      <c r="S128" s="15">
        <f t="shared" si="28"/>
        <v>0</v>
      </c>
      <c r="T128" s="15">
        <f t="shared" si="29"/>
        <v>0</v>
      </c>
    </row>
    <row r="129" spans="1:20" ht="12.75">
      <c r="A129">
        <v>85</v>
      </c>
      <c r="B129">
        <v>0.063907</v>
      </c>
      <c r="E129" s="16">
        <f t="shared" si="18"/>
      </c>
      <c r="F129" s="17">
        <f t="shared" si="19"/>
      </c>
      <c r="G129" s="18">
        <f t="shared" si="25"/>
      </c>
      <c r="I129" s="8">
        <f t="shared" si="20"/>
      </c>
      <c r="J129" s="9">
        <f t="shared" si="26"/>
      </c>
      <c r="K129" s="8">
        <f t="shared" si="21"/>
      </c>
      <c r="L129" s="19">
        <f t="shared" si="22"/>
      </c>
      <c r="M129" s="20">
        <f t="shared" si="23"/>
      </c>
      <c r="N129" s="21">
        <f t="shared" si="27"/>
      </c>
      <c r="O129" s="22">
        <f t="shared" si="24"/>
      </c>
      <c r="P129">
        <v>85</v>
      </c>
      <c r="Q129">
        <v>0.081326</v>
      </c>
      <c r="S129" s="15">
        <f t="shared" si="28"/>
        <v>0</v>
      </c>
      <c r="T129" s="15">
        <f t="shared" si="29"/>
        <v>0</v>
      </c>
    </row>
    <row r="130" spans="1:20" ht="12.75">
      <c r="A130">
        <v>86</v>
      </c>
      <c r="B130">
        <v>0.071815</v>
      </c>
      <c r="E130" s="16">
        <f t="shared" si="18"/>
      </c>
      <c r="F130" s="17">
        <f t="shared" si="19"/>
      </c>
      <c r="G130" s="18">
        <f t="shared" si="25"/>
      </c>
      <c r="I130" s="8">
        <f t="shared" si="20"/>
      </c>
      <c r="J130" s="9">
        <f t="shared" si="26"/>
      </c>
      <c r="K130" s="8">
        <f t="shared" si="21"/>
      </c>
      <c r="L130" s="19">
        <f t="shared" si="22"/>
      </c>
      <c r="M130" s="20">
        <f t="shared" si="23"/>
      </c>
      <c r="N130" s="21">
        <f t="shared" si="27"/>
      </c>
      <c r="O130" s="22">
        <f t="shared" si="24"/>
      </c>
      <c r="P130">
        <v>86</v>
      </c>
      <c r="Q130">
        <v>0.088863</v>
      </c>
      <c r="S130" s="15">
        <f t="shared" si="28"/>
        <v>0</v>
      </c>
      <c r="T130" s="15">
        <f t="shared" si="29"/>
        <v>0</v>
      </c>
    </row>
    <row r="131" spans="1:20" ht="12.75">
      <c r="A131">
        <v>87</v>
      </c>
      <c r="B131">
        <v>0.080682</v>
      </c>
      <c r="E131" s="16">
        <f t="shared" si="18"/>
      </c>
      <c r="F131" s="17">
        <f t="shared" si="19"/>
      </c>
      <c r="G131" s="18">
        <f t="shared" si="25"/>
      </c>
      <c r="I131" s="8">
        <f t="shared" si="20"/>
      </c>
      <c r="J131" s="9">
        <f t="shared" si="26"/>
      </c>
      <c r="K131" s="8">
        <f t="shared" si="21"/>
      </c>
      <c r="L131" s="19">
        <f t="shared" si="22"/>
      </c>
      <c r="M131" s="20">
        <f t="shared" si="23"/>
      </c>
      <c r="N131" s="21">
        <f t="shared" si="27"/>
      </c>
      <c r="O131" s="22">
        <f t="shared" si="24"/>
      </c>
      <c r="P131">
        <v>87</v>
      </c>
      <c r="Q131">
        <v>0.096958</v>
      </c>
      <c r="S131" s="15">
        <f t="shared" si="28"/>
        <v>0</v>
      </c>
      <c r="T131" s="15">
        <f t="shared" si="29"/>
        <v>0</v>
      </c>
    </row>
    <row r="132" spans="1:20" ht="12.75">
      <c r="A132">
        <v>88</v>
      </c>
      <c r="B132">
        <v>0.090557</v>
      </c>
      <c r="E132" s="16">
        <f t="shared" si="18"/>
      </c>
      <c r="F132" s="17">
        <f t="shared" si="19"/>
      </c>
      <c r="G132" s="18">
        <f t="shared" si="25"/>
      </c>
      <c r="I132" s="8">
        <f t="shared" si="20"/>
      </c>
      <c r="J132" s="9">
        <f t="shared" si="26"/>
      </c>
      <c r="K132" s="8">
        <f t="shared" si="21"/>
      </c>
      <c r="L132" s="19">
        <f t="shared" si="22"/>
      </c>
      <c r="M132" s="20">
        <f t="shared" si="23"/>
      </c>
      <c r="N132" s="21">
        <f t="shared" si="27"/>
      </c>
      <c r="O132" s="22">
        <f t="shared" si="24"/>
      </c>
      <c r="P132">
        <v>88</v>
      </c>
      <c r="Q132">
        <v>0.105631</v>
      </c>
      <c r="S132" s="15">
        <f t="shared" si="28"/>
        <v>0</v>
      </c>
      <c r="T132" s="15">
        <f t="shared" si="29"/>
        <v>0</v>
      </c>
    </row>
    <row r="133" spans="1:20" ht="12.75">
      <c r="A133">
        <v>89</v>
      </c>
      <c r="B133">
        <v>0.101307</v>
      </c>
      <c r="E133" s="16">
        <f t="shared" si="18"/>
      </c>
      <c r="F133" s="17">
        <f t="shared" si="19"/>
      </c>
      <c r="G133" s="18">
        <f t="shared" si="25"/>
      </c>
      <c r="I133" s="8">
        <f t="shared" si="20"/>
      </c>
      <c r="J133" s="9">
        <f t="shared" si="26"/>
      </c>
      <c r="K133" s="8">
        <f t="shared" si="21"/>
      </c>
      <c r="L133" s="19">
        <f t="shared" si="22"/>
      </c>
      <c r="M133" s="20">
        <f t="shared" si="23"/>
      </c>
      <c r="N133" s="21">
        <f t="shared" si="27"/>
      </c>
      <c r="O133" s="22">
        <f t="shared" si="24"/>
      </c>
      <c r="P133">
        <v>89</v>
      </c>
      <c r="Q133">
        <v>0.114858</v>
      </c>
      <c r="S133" s="15">
        <f t="shared" si="28"/>
        <v>0</v>
      </c>
      <c r="T133" s="15">
        <f t="shared" si="29"/>
        <v>0</v>
      </c>
    </row>
    <row r="134" spans="1:20" ht="12.75">
      <c r="A134">
        <v>90</v>
      </c>
      <c r="B134">
        <v>0.112759</v>
      </c>
      <c r="E134" s="16">
        <f t="shared" si="18"/>
      </c>
      <c r="F134" s="17">
        <f t="shared" si="19"/>
      </c>
      <c r="G134" s="18">
        <f t="shared" si="25"/>
      </c>
      <c r="I134" s="8">
        <f t="shared" si="20"/>
      </c>
      <c r="J134" s="9">
        <f t="shared" si="26"/>
      </c>
      <c r="K134" s="8">
        <f t="shared" si="21"/>
      </c>
      <c r="L134" s="19">
        <f t="shared" si="22"/>
      </c>
      <c r="M134" s="20">
        <f t="shared" si="23"/>
      </c>
      <c r="N134" s="21">
        <f t="shared" si="27"/>
      </c>
      <c r="O134" s="22">
        <f t="shared" si="24"/>
      </c>
      <c r="P134">
        <v>90</v>
      </c>
      <c r="Q134">
        <v>0.124612</v>
      </c>
      <c r="S134" s="15">
        <f t="shared" si="28"/>
        <v>0</v>
      </c>
      <c r="T134" s="15">
        <f t="shared" si="29"/>
        <v>0</v>
      </c>
    </row>
    <row r="135" spans="1:20" ht="12.75">
      <c r="A135">
        <v>91</v>
      </c>
      <c r="B135">
        <v>0.124733</v>
      </c>
      <c r="E135" s="16">
        <f t="shared" si="18"/>
      </c>
      <c r="F135" s="17">
        <f t="shared" si="19"/>
      </c>
      <c r="G135" s="18">
        <f t="shared" si="25"/>
      </c>
      <c r="I135" s="8">
        <f t="shared" si="20"/>
      </c>
      <c r="J135" s="9">
        <f t="shared" si="26"/>
      </c>
      <c r="K135" s="8">
        <f t="shared" si="21"/>
      </c>
      <c r="L135" s="19">
        <f t="shared" si="22"/>
      </c>
      <c r="M135" s="20">
        <f t="shared" si="23"/>
      </c>
      <c r="N135" s="21">
        <f t="shared" si="27"/>
      </c>
      <c r="O135" s="22">
        <f t="shared" si="24"/>
      </c>
      <c r="P135">
        <v>91</v>
      </c>
      <c r="Q135">
        <v>0.134861</v>
      </c>
      <c r="S135" s="15">
        <f t="shared" si="28"/>
        <v>0</v>
      </c>
      <c r="T135" s="15">
        <f t="shared" si="29"/>
        <v>0</v>
      </c>
    </row>
    <row r="136" spans="1:20" ht="12.75">
      <c r="A136">
        <v>92</v>
      </c>
      <c r="B136">
        <v>0.137054</v>
      </c>
      <c r="E136" s="16">
        <f t="shared" si="18"/>
      </c>
      <c r="F136" s="17">
        <f t="shared" si="19"/>
      </c>
      <c r="G136" s="18">
        <f t="shared" si="25"/>
      </c>
      <c r="I136" s="8">
        <f t="shared" si="20"/>
      </c>
      <c r="J136" s="9">
        <f t="shared" si="26"/>
      </c>
      <c r="K136" s="8">
        <f t="shared" si="21"/>
      </c>
      <c r="L136" s="19">
        <f t="shared" si="22"/>
      </c>
      <c r="M136" s="20">
        <f t="shared" si="23"/>
      </c>
      <c r="N136" s="21">
        <f t="shared" si="27"/>
      </c>
      <c r="O136" s="22">
        <f t="shared" si="24"/>
      </c>
      <c r="P136">
        <v>92</v>
      </c>
      <c r="Q136">
        <v>0.145575</v>
      </c>
      <c r="S136" s="15">
        <f t="shared" si="28"/>
        <v>0</v>
      </c>
      <c r="T136" s="15">
        <f t="shared" si="29"/>
        <v>0</v>
      </c>
    </row>
    <row r="137" spans="1:20" ht="12.75">
      <c r="A137">
        <v>93</v>
      </c>
      <c r="B137">
        <v>0.149552</v>
      </c>
      <c r="E137" s="16">
        <f t="shared" si="18"/>
      </c>
      <c r="F137" s="17">
        <f t="shared" si="19"/>
      </c>
      <c r="G137" s="18">
        <f t="shared" si="25"/>
      </c>
      <c r="I137" s="8">
        <f t="shared" si="20"/>
      </c>
      <c r="J137" s="9">
        <f t="shared" si="26"/>
      </c>
      <c r="K137" s="8">
        <f t="shared" si="21"/>
      </c>
      <c r="L137" s="19">
        <f t="shared" si="22"/>
      </c>
      <c r="M137" s="20">
        <f t="shared" si="23"/>
      </c>
      <c r="N137" s="21">
        <f t="shared" si="27"/>
      </c>
      <c r="O137" s="22">
        <f t="shared" si="24"/>
      </c>
      <c r="P137">
        <v>93</v>
      </c>
      <c r="Q137">
        <v>0.156727</v>
      </c>
      <c r="S137" s="15">
        <f t="shared" si="28"/>
        <v>0</v>
      </c>
      <c r="T137" s="15">
        <f t="shared" si="29"/>
        <v>0</v>
      </c>
    </row>
    <row r="138" spans="1:20" ht="12.75">
      <c r="A138">
        <v>94</v>
      </c>
      <c r="B138">
        <v>0.162079</v>
      </c>
      <c r="E138" s="16">
        <f t="shared" si="18"/>
      </c>
      <c r="F138" s="17">
        <f t="shared" si="19"/>
      </c>
      <c r="G138" s="18">
        <f t="shared" si="25"/>
      </c>
      <c r="I138" s="8">
        <f t="shared" si="20"/>
      </c>
      <c r="J138" s="9">
        <f t="shared" si="26"/>
      </c>
      <c r="K138" s="8">
        <f t="shared" si="21"/>
      </c>
      <c r="L138" s="19">
        <f t="shared" si="22"/>
      </c>
      <c r="M138" s="20">
        <f t="shared" si="23"/>
      </c>
      <c r="N138" s="21">
        <f t="shared" si="27"/>
      </c>
      <c r="O138" s="22">
        <f t="shared" si="24"/>
      </c>
      <c r="P138">
        <v>94</v>
      </c>
      <c r="Q138">
        <v>0.16829</v>
      </c>
      <c r="S138" s="15">
        <f t="shared" si="28"/>
        <v>0</v>
      </c>
      <c r="T138" s="15">
        <f t="shared" si="29"/>
        <v>0</v>
      </c>
    </row>
    <row r="139" spans="1:20" ht="12.75">
      <c r="A139">
        <v>95</v>
      </c>
      <c r="B139">
        <v>0.174492</v>
      </c>
      <c r="E139" s="16">
        <f t="shared" si="18"/>
      </c>
      <c r="F139" s="17">
        <f t="shared" si="19"/>
      </c>
      <c r="G139" s="18">
        <f t="shared" si="25"/>
      </c>
      <c r="I139" s="8">
        <f t="shared" si="20"/>
      </c>
      <c r="J139" s="9">
        <f t="shared" si="26"/>
      </c>
      <c r="K139" s="8">
        <f t="shared" si="21"/>
      </c>
      <c r="L139" s="19">
        <f t="shared" si="22"/>
      </c>
      <c r="M139" s="20">
        <f t="shared" si="23"/>
      </c>
      <c r="N139" s="21">
        <f t="shared" si="27"/>
      </c>
      <c r="O139" s="22">
        <f t="shared" si="24"/>
      </c>
      <c r="P139">
        <v>95</v>
      </c>
      <c r="Q139">
        <v>0.180245</v>
      </c>
      <c r="S139" s="15">
        <f t="shared" si="28"/>
        <v>0</v>
      </c>
      <c r="T139" s="15">
        <f t="shared" si="29"/>
        <v>0</v>
      </c>
    </row>
    <row r="140" spans="1:20" ht="12.75">
      <c r="A140">
        <v>96</v>
      </c>
      <c r="B140">
        <v>0.186647</v>
      </c>
      <c r="E140" s="16">
        <f t="shared" si="18"/>
      </c>
      <c r="F140" s="17">
        <f t="shared" si="19"/>
      </c>
      <c r="G140" s="18">
        <f aca="true" t="shared" si="30" ref="G140:G159">IF(E140="","",(1+$F$37)^(E140-$A$5))</f>
      </c>
      <c r="I140" s="8">
        <f t="shared" si="20"/>
      </c>
      <c r="J140" s="9">
        <f aca="true" t="shared" si="31" ref="J140:J159">IF(E140="","",I140*((1+$A$7)*(1+$F$37)-1))</f>
      </c>
      <c r="K140" s="8">
        <f t="shared" si="21"/>
      </c>
      <c r="L140" s="19">
        <f t="shared" si="22"/>
      </c>
      <c r="M140" s="20">
        <f t="shared" si="23"/>
      </c>
      <c r="N140" s="21">
        <f t="shared" si="27"/>
      </c>
      <c r="O140" s="22">
        <f t="shared" si="24"/>
      </c>
      <c r="P140">
        <v>96</v>
      </c>
      <c r="Q140">
        <v>0.192565</v>
      </c>
      <c r="S140" s="15">
        <f t="shared" si="28"/>
        <v>0</v>
      </c>
      <c r="T140" s="15">
        <f t="shared" si="29"/>
        <v>0</v>
      </c>
    </row>
    <row r="141" spans="1:20" ht="12.75">
      <c r="A141">
        <v>97</v>
      </c>
      <c r="B141">
        <v>0.198403</v>
      </c>
      <c r="E141" s="16">
        <f t="shared" si="18"/>
      </c>
      <c r="F141" s="17">
        <f t="shared" si="19"/>
      </c>
      <c r="G141" s="18">
        <f t="shared" si="30"/>
      </c>
      <c r="I141" s="8">
        <f t="shared" si="20"/>
      </c>
      <c r="J141" s="9">
        <f t="shared" si="31"/>
      </c>
      <c r="K141" s="8">
        <f t="shared" si="21"/>
      </c>
      <c r="L141" s="19">
        <f t="shared" si="22"/>
      </c>
      <c r="M141" s="20">
        <f t="shared" si="23"/>
      </c>
      <c r="N141" s="21">
        <f aca="true" t="shared" si="32" ref="N141:N159">IF(E141="","",N140/((1+$A$7)*(1+$F$37)))</f>
      </c>
      <c r="O141" s="22">
        <f t="shared" si="24"/>
      </c>
      <c r="P141">
        <v>97</v>
      </c>
      <c r="Q141">
        <v>0.205229</v>
      </c>
      <c r="S141" s="15">
        <f t="shared" si="28"/>
        <v>0</v>
      </c>
      <c r="T141" s="15">
        <f t="shared" si="29"/>
        <v>0</v>
      </c>
    </row>
    <row r="142" spans="1:20" ht="12.75">
      <c r="A142">
        <v>98</v>
      </c>
      <c r="B142">
        <v>0.210337</v>
      </c>
      <c r="E142" s="16">
        <f t="shared" si="18"/>
      </c>
      <c r="F142" s="17">
        <f t="shared" si="19"/>
      </c>
      <c r="G142" s="18">
        <f t="shared" si="30"/>
      </c>
      <c r="I142" s="8">
        <f t="shared" si="20"/>
      </c>
      <c r="J142" s="9">
        <f t="shared" si="31"/>
      </c>
      <c r="K142" s="8">
        <f t="shared" si="21"/>
      </c>
      <c r="L142" s="19">
        <f t="shared" si="22"/>
      </c>
      <c r="M142" s="20">
        <f t="shared" si="23"/>
      </c>
      <c r="N142" s="21">
        <f t="shared" si="32"/>
      </c>
      <c r="O142" s="22">
        <f t="shared" si="24"/>
      </c>
      <c r="P142">
        <v>98</v>
      </c>
      <c r="Q142">
        <v>0.218683</v>
      </c>
      <c r="S142" s="15">
        <f t="shared" si="28"/>
        <v>0</v>
      </c>
      <c r="T142" s="15">
        <f t="shared" si="29"/>
        <v>0</v>
      </c>
    </row>
    <row r="143" spans="1:20" ht="12.75">
      <c r="A143">
        <v>99</v>
      </c>
      <c r="B143">
        <v>0.223027</v>
      </c>
      <c r="E143" s="16">
        <f t="shared" si="18"/>
      </c>
      <c r="F143" s="17">
        <f t="shared" si="19"/>
      </c>
      <c r="G143" s="18">
        <f t="shared" si="30"/>
      </c>
      <c r="I143" s="8">
        <f t="shared" si="20"/>
      </c>
      <c r="J143" s="9">
        <f t="shared" si="31"/>
      </c>
      <c r="K143" s="8">
        <f t="shared" si="21"/>
      </c>
      <c r="L143" s="19">
        <f t="shared" si="22"/>
      </c>
      <c r="M143" s="20">
        <f t="shared" si="23"/>
      </c>
      <c r="N143" s="21">
        <f t="shared" si="32"/>
      </c>
      <c r="O143" s="22">
        <f t="shared" si="24"/>
      </c>
      <c r="P143">
        <v>99</v>
      </c>
      <c r="Q143">
        <v>0.233371</v>
      </c>
      <c r="S143" s="15">
        <f t="shared" si="28"/>
        <v>0</v>
      </c>
      <c r="T143" s="15">
        <f t="shared" si="29"/>
        <v>0</v>
      </c>
    </row>
    <row r="144" spans="1:20" ht="12.75">
      <c r="A144">
        <v>100</v>
      </c>
      <c r="B144">
        <v>0.237051</v>
      </c>
      <c r="E144" s="16">
        <f t="shared" si="18"/>
      </c>
      <c r="F144" s="17">
        <f t="shared" si="19"/>
      </c>
      <c r="G144" s="18">
        <f t="shared" si="30"/>
      </c>
      <c r="I144" s="8">
        <f t="shared" si="20"/>
      </c>
      <c r="J144" s="9">
        <f t="shared" si="31"/>
      </c>
      <c r="K144" s="8">
        <f t="shared" si="21"/>
      </c>
      <c r="L144" s="19">
        <f t="shared" si="22"/>
      </c>
      <c r="M144" s="20">
        <f t="shared" si="23"/>
      </c>
      <c r="N144" s="21">
        <f t="shared" si="32"/>
      </c>
      <c r="O144" s="22">
        <f t="shared" si="24"/>
      </c>
      <c r="P144">
        <v>100</v>
      </c>
      <c r="Q144">
        <v>0.249741</v>
      </c>
      <c r="S144" s="15">
        <f t="shared" si="28"/>
        <v>0</v>
      </c>
      <c r="T144" s="15">
        <f t="shared" si="29"/>
        <v>0</v>
      </c>
    </row>
    <row r="145" spans="1:20" ht="12.75">
      <c r="A145">
        <v>101</v>
      </c>
      <c r="B145">
        <v>0.252985</v>
      </c>
      <c r="E145" s="16">
        <f t="shared" si="18"/>
      </c>
      <c r="F145" s="17">
        <f t="shared" si="19"/>
      </c>
      <c r="G145" s="18">
        <f t="shared" si="30"/>
      </c>
      <c r="I145" s="8">
        <f t="shared" si="20"/>
      </c>
      <c r="J145" s="9">
        <f t="shared" si="31"/>
      </c>
      <c r="K145" s="8">
        <f t="shared" si="21"/>
      </c>
      <c r="L145" s="19">
        <f t="shared" si="22"/>
      </c>
      <c r="M145" s="20">
        <f t="shared" si="23"/>
      </c>
      <c r="N145" s="21">
        <f t="shared" si="32"/>
      </c>
      <c r="O145" s="22">
        <f t="shared" si="24"/>
      </c>
      <c r="P145">
        <v>101</v>
      </c>
      <c r="Q145">
        <v>0.268237</v>
      </c>
      <c r="S145" s="15">
        <f t="shared" si="28"/>
        <v>0</v>
      </c>
      <c r="T145" s="15">
        <f t="shared" si="29"/>
        <v>0</v>
      </c>
    </row>
    <row r="146" spans="1:20" ht="12.75">
      <c r="A146">
        <v>102</v>
      </c>
      <c r="B146">
        <v>0.271406</v>
      </c>
      <c r="E146" s="16">
        <f t="shared" si="18"/>
      </c>
      <c r="F146" s="17">
        <f t="shared" si="19"/>
      </c>
      <c r="G146" s="18">
        <f t="shared" si="30"/>
      </c>
      <c r="I146" s="8">
        <f t="shared" si="20"/>
      </c>
      <c r="J146" s="9">
        <f t="shared" si="31"/>
      </c>
      <c r="K146" s="8">
        <f t="shared" si="21"/>
      </c>
      <c r="L146" s="19">
        <f t="shared" si="22"/>
      </c>
      <c r="M146" s="20">
        <f t="shared" si="23"/>
      </c>
      <c r="N146" s="21">
        <f t="shared" si="32"/>
      </c>
      <c r="O146" s="22">
        <f t="shared" si="24"/>
      </c>
      <c r="P146">
        <v>102</v>
      </c>
      <c r="Q146">
        <v>0.289305</v>
      </c>
      <c r="S146" s="15">
        <f t="shared" si="28"/>
        <v>0</v>
      </c>
      <c r="T146" s="15">
        <f t="shared" si="29"/>
        <v>0</v>
      </c>
    </row>
    <row r="147" spans="1:20" ht="12.75">
      <c r="A147">
        <v>103</v>
      </c>
      <c r="B147">
        <v>0.292893</v>
      </c>
      <c r="E147" s="16">
        <f t="shared" si="18"/>
      </c>
      <c r="F147" s="17">
        <f t="shared" si="19"/>
      </c>
      <c r="G147" s="18">
        <f t="shared" si="30"/>
      </c>
      <c r="I147" s="8">
        <f t="shared" si="20"/>
      </c>
      <c r="J147" s="9">
        <f t="shared" si="31"/>
      </c>
      <c r="K147" s="8">
        <f t="shared" si="21"/>
      </c>
      <c r="L147" s="19">
        <f t="shared" si="22"/>
      </c>
      <c r="M147" s="20">
        <f t="shared" si="23"/>
      </c>
      <c r="N147" s="21">
        <f t="shared" si="32"/>
      </c>
      <c r="O147" s="22">
        <f t="shared" si="24"/>
      </c>
      <c r="P147">
        <v>103</v>
      </c>
      <c r="Q147">
        <v>0.313391</v>
      </c>
      <c r="S147" s="15">
        <f t="shared" si="28"/>
        <v>0</v>
      </c>
      <c r="T147" s="15">
        <f t="shared" si="29"/>
        <v>0</v>
      </c>
    </row>
    <row r="148" spans="1:20" ht="12.75">
      <c r="A148">
        <v>104</v>
      </c>
      <c r="B148">
        <v>0.318023</v>
      </c>
      <c r="E148" s="16">
        <f t="shared" si="18"/>
      </c>
      <c r="F148" s="17">
        <f t="shared" si="19"/>
      </c>
      <c r="G148" s="18">
        <f t="shared" si="30"/>
      </c>
      <c r="I148" s="8">
        <f t="shared" si="20"/>
      </c>
      <c r="J148" s="9">
        <f t="shared" si="31"/>
      </c>
      <c r="K148" s="8">
        <f t="shared" si="21"/>
      </c>
      <c r="L148" s="19">
        <f t="shared" si="22"/>
      </c>
      <c r="M148" s="20">
        <f t="shared" si="23"/>
      </c>
      <c r="N148" s="21">
        <f t="shared" si="32"/>
      </c>
      <c r="O148" s="22">
        <f t="shared" si="24"/>
      </c>
      <c r="P148">
        <v>104</v>
      </c>
      <c r="Q148">
        <v>0.34094</v>
      </c>
      <c r="S148" s="15">
        <f t="shared" si="28"/>
        <v>0</v>
      </c>
      <c r="T148" s="15">
        <f t="shared" si="29"/>
        <v>0</v>
      </c>
    </row>
    <row r="149" spans="1:20" ht="12.75">
      <c r="A149">
        <v>105</v>
      </c>
      <c r="B149">
        <v>0.347373</v>
      </c>
      <c r="E149" s="16">
        <f t="shared" si="18"/>
      </c>
      <c r="F149" s="17">
        <f t="shared" si="19"/>
      </c>
      <c r="G149" s="18">
        <f t="shared" si="30"/>
      </c>
      <c r="I149" s="8">
        <f t="shared" si="20"/>
      </c>
      <c r="J149" s="9">
        <f t="shared" si="31"/>
      </c>
      <c r="K149" s="8">
        <f t="shared" si="21"/>
      </c>
      <c r="L149" s="19">
        <f t="shared" si="22"/>
      </c>
      <c r="M149" s="20">
        <f t="shared" si="23"/>
      </c>
      <c r="N149" s="21">
        <f t="shared" si="32"/>
      </c>
      <c r="O149" s="22">
        <f t="shared" si="24"/>
      </c>
      <c r="P149">
        <v>105</v>
      </c>
      <c r="Q149">
        <v>0.372398</v>
      </c>
      <c r="S149" s="15">
        <f t="shared" si="28"/>
        <v>0</v>
      </c>
      <c r="T149" s="15">
        <f t="shared" si="29"/>
        <v>0</v>
      </c>
    </row>
    <row r="150" spans="1:20" ht="12.75">
      <c r="A150">
        <v>106</v>
      </c>
      <c r="B150">
        <v>0.38152</v>
      </c>
      <c r="E150" s="16">
        <f t="shared" si="18"/>
      </c>
      <c r="F150" s="17">
        <f t="shared" si="19"/>
      </c>
      <c r="G150" s="18">
        <f t="shared" si="30"/>
      </c>
      <c r="I150" s="8">
        <f t="shared" si="20"/>
      </c>
      <c r="J150" s="9">
        <f t="shared" si="31"/>
      </c>
      <c r="K150" s="8">
        <f t="shared" si="21"/>
      </c>
      <c r="L150" s="19">
        <f t="shared" si="22"/>
      </c>
      <c r="M150" s="20">
        <f t="shared" si="23"/>
      </c>
      <c r="N150" s="21">
        <f t="shared" si="32"/>
      </c>
      <c r="O150" s="22">
        <f t="shared" si="24"/>
      </c>
      <c r="P150">
        <v>106</v>
      </c>
      <c r="Q150">
        <v>0.40821</v>
      </c>
      <c r="S150" s="15">
        <f t="shared" si="28"/>
        <v>0</v>
      </c>
      <c r="T150" s="15">
        <f t="shared" si="29"/>
        <v>0</v>
      </c>
    </row>
    <row r="151" spans="1:20" ht="12.75">
      <c r="A151">
        <v>107</v>
      </c>
      <c r="B151">
        <v>0.421042</v>
      </c>
      <c r="E151" s="16">
        <f t="shared" si="18"/>
      </c>
      <c r="F151" s="17">
        <f t="shared" si="19"/>
      </c>
      <c r="G151" s="18">
        <f t="shared" si="30"/>
      </c>
      <c r="I151" s="8">
        <f t="shared" si="20"/>
      </c>
      <c r="J151" s="9">
        <f t="shared" si="31"/>
      </c>
      <c r="K151" s="8">
        <f t="shared" si="21"/>
      </c>
      <c r="L151" s="19">
        <f t="shared" si="22"/>
      </c>
      <c r="M151" s="20">
        <f t="shared" si="23"/>
      </c>
      <c r="N151" s="21">
        <f t="shared" si="32"/>
      </c>
      <c r="O151" s="22">
        <f t="shared" si="24"/>
      </c>
      <c r="P151">
        <v>107</v>
      </c>
      <c r="Q151">
        <v>0.448823</v>
      </c>
      <c r="S151" s="15">
        <f t="shared" si="28"/>
        <v>0</v>
      </c>
      <c r="T151" s="15">
        <f t="shared" si="29"/>
        <v>0</v>
      </c>
    </row>
    <row r="152" spans="1:20" ht="12.75">
      <c r="A152">
        <v>108</v>
      </c>
      <c r="B152">
        <v>0.466516</v>
      </c>
      <c r="E152" s="16">
        <f t="shared" si="18"/>
      </c>
      <c r="F152" s="17">
        <f t="shared" si="19"/>
      </c>
      <c r="G152" s="18">
        <f t="shared" si="30"/>
      </c>
      <c r="I152" s="8">
        <f t="shared" si="20"/>
      </c>
      <c r="J152" s="9">
        <f t="shared" si="31"/>
      </c>
      <c r="K152" s="8">
        <f t="shared" si="21"/>
      </c>
      <c r="L152" s="19">
        <f t="shared" si="22"/>
      </c>
      <c r="M152" s="20">
        <f t="shared" si="23"/>
      </c>
      <c r="N152" s="21">
        <f t="shared" si="32"/>
      </c>
      <c r="O152" s="22">
        <f t="shared" si="24"/>
      </c>
      <c r="P152">
        <v>108</v>
      </c>
      <c r="Q152">
        <v>0.494681</v>
      </c>
      <c r="S152" s="15">
        <f t="shared" si="28"/>
        <v>0</v>
      </c>
      <c r="T152" s="15">
        <f t="shared" si="29"/>
        <v>0</v>
      </c>
    </row>
    <row r="153" spans="1:20" ht="12.75">
      <c r="A153">
        <v>109</v>
      </c>
      <c r="B153">
        <v>0.51852</v>
      </c>
      <c r="E153" s="16">
        <f t="shared" si="18"/>
      </c>
      <c r="F153" s="17">
        <f t="shared" si="19"/>
      </c>
      <c r="G153" s="18">
        <f t="shared" si="30"/>
      </c>
      <c r="I153" s="8">
        <f t="shared" si="20"/>
      </c>
      <c r="J153" s="9">
        <f t="shared" si="31"/>
      </c>
      <c r="K153" s="8">
        <f t="shared" si="21"/>
      </c>
      <c r="L153" s="19">
        <f t="shared" si="22"/>
      </c>
      <c r="M153" s="20">
        <f t="shared" si="23"/>
      </c>
      <c r="N153" s="21">
        <f t="shared" si="32"/>
      </c>
      <c r="O153" s="22">
        <f t="shared" si="24"/>
      </c>
      <c r="P153">
        <v>109</v>
      </c>
      <c r="Q153">
        <v>0.546231</v>
      </c>
      <c r="S153" s="15">
        <f t="shared" si="28"/>
        <v>0</v>
      </c>
      <c r="T153" s="15">
        <f t="shared" si="29"/>
        <v>0</v>
      </c>
    </row>
    <row r="154" spans="1:20" ht="12.75">
      <c r="A154">
        <v>110</v>
      </c>
      <c r="B154">
        <v>0.577631</v>
      </c>
      <c r="E154" s="16">
        <f t="shared" si="18"/>
      </c>
      <c r="F154" s="17">
        <f t="shared" si="19"/>
      </c>
      <c r="G154" s="18">
        <f t="shared" si="30"/>
      </c>
      <c r="I154" s="8">
        <f t="shared" si="20"/>
      </c>
      <c r="J154" s="9">
        <f t="shared" si="31"/>
      </c>
      <c r="K154" s="8">
        <f t="shared" si="21"/>
      </c>
      <c r="L154" s="19">
        <f t="shared" si="22"/>
      </c>
      <c r="M154" s="20">
        <f t="shared" si="23"/>
      </c>
      <c r="N154" s="21">
        <f t="shared" si="32"/>
      </c>
      <c r="O154" s="22">
        <f t="shared" si="24"/>
      </c>
      <c r="P154">
        <v>110</v>
      </c>
      <c r="Q154">
        <v>0.603917</v>
      </c>
      <c r="S154" s="15">
        <f t="shared" si="28"/>
        <v>0</v>
      </c>
      <c r="T154" s="15">
        <f t="shared" si="29"/>
        <v>0</v>
      </c>
    </row>
    <row r="155" spans="1:20" ht="12.75">
      <c r="A155">
        <v>111</v>
      </c>
      <c r="B155">
        <v>0.644427</v>
      </c>
      <c r="E155" s="16">
        <f t="shared" si="18"/>
      </c>
      <c r="F155" s="17">
        <f t="shared" si="19"/>
      </c>
      <c r="G155" s="18">
        <f t="shared" si="30"/>
      </c>
      <c r="I155" s="8">
        <f t="shared" si="20"/>
      </c>
      <c r="J155" s="9">
        <f t="shared" si="31"/>
      </c>
      <c r="K155" s="8">
        <f t="shared" si="21"/>
      </c>
      <c r="L155" s="19">
        <f t="shared" si="22"/>
      </c>
      <c r="M155" s="20">
        <f t="shared" si="23"/>
      </c>
      <c r="N155" s="21">
        <f t="shared" si="32"/>
      </c>
      <c r="O155" s="22">
        <f t="shared" si="24"/>
      </c>
      <c r="P155">
        <v>111</v>
      </c>
      <c r="Q155">
        <v>0.668186</v>
      </c>
      <c r="S155" s="15">
        <f t="shared" si="28"/>
        <v>0</v>
      </c>
      <c r="T155" s="15">
        <f t="shared" si="29"/>
        <v>0</v>
      </c>
    </row>
    <row r="156" spans="1:20" ht="12.75">
      <c r="A156">
        <v>112</v>
      </c>
      <c r="B156">
        <v>0.719484</v>
      </c>
      <c r="E156" s="16">
        <f t="shared" si="18"/>
      </c>
      <c r="F156" s="17">
        <f t="shared" si="19"/>
      </c>
      <c r="G156" s="18">
        <f t="shared" si="30"/>
      </c>
      <c r="I156" s="8">
        <f t="shared" si="20"/>
      </c>
      <c r="J156" s="9">
        <f t="shared" si="31"/>
      </c>
      <c r="K156" s="8">
        <f t="shared" si="21"/>
      </c>
      <c r="L156" s="19">
        <f t="shared" si="22"/>
      </c>
      <c r="M156" s="20">
        <f t="shared" si="23"/>
      </c>
      <c r="N156" s="21">
        <f t="shared" si="32"/>
      </c>
      <c r="O156" s="22">
        <f t="shared" si="24"/>
      </c>
      <c r="P156">
        <v>112</v>
      </c>
      <c r="Q156">
        <v>0.739483</v>
      </c>
      <c r="S156" s="15">
        <f t="shared" si="28"/>
        <v>0</v>
      </c>
      <c r="T156" s="15">
        <f t="shared" si="29"/>
        <v>0</v>
      </c>
    </row>
    <row r="157" spans="1:20" ht="12.75">
      <c r="A157">
        <v>113</v>
      </c>
      <c r="B157">
        <v>0.80338</v>
      </c>
      <c r="E157" s="16">
        <f t="shared" si="18"/>
      </c>
      <c r="F157" s="17">
        <f t="shared" si="19"/>
      </c>
      <c r="G157" s="18">
        <f t="shared" si="30"/>
      </c>
      <c r="I157" s="8">
        <f t="shared" si="20"/>
      </c>
      <c r="J157" s="9">
        <f t="shared" si="31"/>
      </c>
      <c r="K157" s="8">
        <f t="shared" si="21"/>
      </c>
      <c r="L157" s="19">
        <f t="shared" si="22"/>
      </c>
      <c r="M157" s="20">
        <f t="shared" si="23"/>
      </c>
      <c r="N157" s="21">
        <f t="shared" si="32"/>
      </c>
      <c r="O157" s="22">
        <f t="shared" si="24"/>
      </c>
      <c r="P157">
        <v>113</v>
      </c>
      <c r="Q157">
        <v>0.818254</v>
      </c>
      <c r="S157" s="15">
        <f t="shared" si="28"/>
        <v>0</v>
      </c>
      <c r="T157" s="15">
        <f t="shared" si="29"/>
        <v>0</v>
      </c>
    </row>
    <row r="158" spans="1:20" ht="12.75">
      <c r="A158">
        <v>114</v>
      </c>
      <c r="B158">
        <v>0.896693</v>
      </c>
      <c r="E158" s="16">
        <f t="shared" si="18"/>
      </c>
      <c r="F158" s="17">
        <f t="shared" si="19"/>
      </c>
      <c r="G158" s="18">
        <f t="shared" si="30"/>
      </c>
      <c r="I158" s="8">
        <f t="shared" si="20"/>
      </c>
      <c r="J158" s="9">
        <f t="shared" si="31"/>
      </c>
      <c r="K158" s="8">
        <f t="shared" si="21"/>
      </c>
      <c r="L158" s="19">
        <f t="shared" si="22"/>
      </c>
      <c r="M158" s="20">
        <f t="shared" si="23"/>
      </c>
      <c r="N158" s="21">
        <f t="shared" si="32"/>
      </c>
      <c r="O158" s="22">
        <f t="shared" si="24"/>
      </c>
      <c r="P158">
        <v>114</v>
      </c>
      <c r="Q158">
        <v>0.904945</v>
      </c>
      <c r="S158" s="15">
        <f t="shared" si="28"/>
        <v>0</v>
      </c>
      <c r="T158" s="15">
        <f t="shared" si="29"/>
        <v>0</v>
      </c>
    </row>
    <row r="159" spans="1:20" ht="12.75">
      <c r="A159">
        <v>115</v>
      </c>
      <c r="B159" s="4">
        <v>1</v>
      </c>
      <c r="E159" s="16">
        <f t="shared" si="18"/>
      </c>
      <c r="F159" s="17">
        <f t="shared" si="19"/>
      </c>
      <c r="G159" s="18">
        <f t="shared" si="30"/>
      </c>
      <c r="I159" s="8">
        <f t="shared" si="20"/>
      </c>
      <c r="J159" s="9">
        <f t="shared" si="31"/>
      </c>
      <c r="K159" s="8">
        <f t="shared" si="21"/>
      </c>
      <c r="L159" s="19">
        <f t="shared" si="22"/>
      </c>
      <c r="M159" s="20">
        <f t="shared" si="23"/>
      </c>
      <c r="N159" s="21">
        <f t="shared" si="32"/>
      </c>
      <c r="O159" s="22">
        <f t="shared" si="24"/>
      </c>
      <c r="P159">
        <v>115</v>
      </c>
      <c r="Q159">
        <v>1</v>
      </c>
      <c r="S159" s="15">
        <f t="shared" si="28"/>
        <v>0</v>
      </c>
      <c r="T159" s="15">
        <f t="shared" si="29"/>
        <v>0</v>
      </c>
    </row>
    <row r="160" spans="1:20" ht="12.75">
      <c r="A160" t="s">
        <v>2</v>
      </c>
      <c r="P160" t="s">
        <v>3</v>
      </c>
      <c r="S160" s="15">
        <f>SUM(S44:S159)</f>
        <v>21234621.88444942</v>
      </c>
      <c r="T160" s="15">
        <f>SUM(T44:T159)</f>
        <v>19157967.946466766</v>
      </c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8"/>
  <sheetViews>
    <sheetView zoomScalePageLayoutView="0" workbookViewId="0" topLeftCell="A1">
      <selection activeCell="K23" sqref="K23"/>
    </sheetView>
  </sheetViews>
  <sheetFormatPr defaultColWidth="9.140625" defaultRowHeight="12.75"/>
  <cols>
    <col min="3" max="3" width="12.28125" style="0" customWidth="1"/>
    <col min="4" max="4" width="11.8515625" style="0" customWidth="1"/>
    <col min="5" max="5" width="11.421875" style="0" customWidth="1"/>
    <col min="6" max="6" width="10.7109375" style="0" customWidth="1"/>
    <col min="7" max="7" width="13.140625" style="0" customWidth="1"/>
    <col min="8" max="8" width="11.8515625" style="0" customWidth="1"/>
    <col min="9" max="9" width="12.00390625" style="0" customWidth="1"/>
    <col min="10" max="10" width="11.28125" style="0" customWidth="1"/>
  </cols>
  <sheetData>
    <row r="2" spans="1:8" ht="13.5" thickBot="1">
      <c r="A2" s="52"/>
      <c r="B2" s="52"/>
      <c r="C2" s="52"/>
      <c r="D2" s="52"/>
      <c r="E2" s="52"/>
      <c r="F2" s="52"/>
      <c r="G2" s="52"/>
      <c r="H2" s="52"/>
    </row>
    <row r="3" spans="1:8" ht="12.75" customHeight="1">
      <c r="A3" s="67" t="s">
        <v>65</v>
      </c>
      <c r="B3" s="69"/>
      <c r="C3" s="69"/>
      <c r="D3" s="69"/>
      <c r="E3" s="69"/>
      <c r="F3" s="69"/>
      <c r="G3" s="69"/>
      <c r="H3" s="68"/>
    </row>
    <row r="4" spans="1:8" ht="12.75" customHeight="1">
      <c r="A4" s="70" t="s">
        <v>66</v>
      </c>
      <c r="B4" s="71"/>
      <c r="C4" s="71"/>
      <c r="D4" s="71"/>
      <c r="E4" s="71"/>
      <c r="F4" s="71"/>
      <c r="G4" s="71"/>
      <c r="H4" s="72"/>
    </row>
    <row r="5" spans="1:8" ht="13.5" customHeight="1" thickBot="1">
      <c r="A5" s="73" t="s">
        <v>67</v>
      </c>
      <c r="B5" s="74"/>
      <c r="C5" s="74"/>
      <c r="D5" s="74"/>
      <c r="E5" s="74"/>
      <c r="F5" s="74"/>
      <c r="G5" s="74"/>
      <c r="H5" s="75"/>
    </row>
    <row r="6" spans="1:8" ht="13.5" customHeight="1" thickBot="1">
      <c r="A6" s="53" t="s">
        <v>68</v>
      </c>
      <c r="B6" s="58" t="s">
        <v>69</v>
      </c>
      <c r="C6" s="59"/>
      <c r="D6" s="59"/>
      <c r="E6" s="59"/>
      <c r="F6" s="59"/>
      <c r="G6" s="59"/>
      <c r="H6" s="60"/>
    </row>
    <row r="7" spans="1:8" ht="12.75" customHeight="1">
      <c r="A7" s="61" t="s">
        <v>68</v>
      </c>
      <c r="B7" s="67" t="s">
        <v>70</v>
      </c>
      <c r="C7" s="68"/>
      <c r="D7" s="54" t="s">
        <v>72</v>
      </c>
      <c r="E7" s="67" t="s">
        <v>74</v>
      </c>
      <c r="F7" s="68"/>
      <c r="G7" s="67" t="s">
        <v>75</v>
      </c>
      <c r="H7" s="68"/>
    </row>
    <row r="8" spans="1:8" ht="13.5" customHeight="1" thickBot="1">
      <c r="A8" s="62"/>
      <c r="B8" s="65" t="s">
        <v>71</v>
      </c>
      <c r="C8" s="66"/>
      <c r="D8" s="55" t="s">
        <v>73</v>
      </c>
      <c r="E8" s="65" t="s">
        <v>71</v>
      </c>
      <c r="F8" s="66"/>
      <c r="G8" s="65" t="s">
        <v>76</v>
      </c>
      <c r="H8" s="66"/>
    </row>
    <row r="9" spans="1:8" ht="12.75">
      <c r="A9" s="63" t="s">
        <v>77</v>
      </c>
      <c r="B9" s="54" t="s">
        <v>78</v>
      </c>
      <c r="C9" s="63" t="s">
        <v>13</v>
      </c>
      <c r="D9" s="54" t="s">
        <v>80</v>
      </c>
      <c r="E9" s="54" t="s">
        <v>78</v>
      </c>
      <c r="F9" s="63" t="s">
        <v>13</v>
      </c>
      <c r="G9" s="54" t="s">
        <v>78</v>
      </c>
      <c r="H9" s="63" t="s">
        <v>13</v>
      </c>
    </row>
    <row r="10" spans="1:8" ht="27" customHeight="1" thickBot="1">
      <c r="A10" s="64"/>
      <c r="B10" s="55" t="s">
        <v>79</v>
      </c>
      <c r="C10" s="64"/>
      <c r="D10" s="55" t="s">
        <v>81</v>
      </c>
      <c r="E10" s="55" t="s">
        <v>79</v>
      </c>
      <c r="F10" s="64"/>
      <c r="G10" s="55" t="s">
        <v>79</v>
      </c>
      <c r="H10" s="64"/>
    </row>
    <row r="11" spans="1:8" ht="13.5" thickBot="1">
      <c r="A11" s="56" t="s">
        <v>82</v>
      </c>
      <c r="B11" s="57">
        <v>254469</v>
      </c>
      <c r="C11" s="57">
        <v>291477</v>
      </c>
      <c r="D11" s="57">
        <v>326400</v>
      </c>
      <c r="E11" s="57">
        <f>D11-B11</f>
        <v>71931</v>
      </c>
      <c r="F11" s="57">
        <f>D11-C11</f>
        <v>34923</v>
      </c>
      <c r="G11" s="50">
        <f>(D11-E11)/D11</f>
        <v>0.7796231617647059</v>
      </c>
      <c r="H11" s="51">
        <f>(D11-F11)/D11</f>
        <v>0.8930055147058824</v>
      </c>
    </row>
    <row r="12" spans="1:8" ht="13.5" thickBot="1">
      <c r="A12" s="56" t="s">
        <v>83</v>
      </c>
      <c r="B12" s="57">
        <v>221165</v>
      </c>
      <c r="C12" s="57">
        <v>256204</v>
      </c>
      <c r="D12" s="57">
        <v>282000</v>
      </c>
      <c r="E12" s="57">
        <f aca="true" t="shared" si="0" ref="E12:E18">D12-B12</f>
        <v>60835</v>
      </c>
      <c r="F12" s="57">
        <f aca="true" t="shared" si="1" ref="F12:F18">D12-C12</f>
        <v>25796</v>
      </c>
      <c r="G12" s="50">
        <f aca="true" t="shared" si="2" ref="G12:G18">(D12-E12)/D12</f>
        <v>0.78427304964539</v>
      </c>
      <c r="H12" s="51">
        <f aca="true" t="shared" si="3" ref="H12:H18">(D12-F12)/D12</f>
        <v>0.9085248226950354</v>
      </c>
    </row>
    <row r="13" spans="1:8" ht="13.5" thickBot="1">
      <c r="A13" s="56" t="s">
        <v>84</v>
      </c>
      <c r="B13" s="57">
        <v>187720</v>
      </c>
      <c r="C13" s="57">
        <v>219778</v>
      </c>
      <c r="D13" s="57">
        <v>239300</v>
      </c>
      <c r="E13" s="57">
        <f t="shared" si="0"/>
        <v>51580</v>
      </c>
      <c r="F13" s="57">
        <f t="shared" si="1"/>
        <v>19522</v>
      </c>
      <c r="G13" s="50">
        <f t="shared" si="2"/>
        <v>0.784454659423318</v>
      </c>
      <c r="H13" s="51">
        <f t="shared" si="3"/>
        <v>0.9184203928123694</v>
      </c>
    </row>
    <row r="14" spans="1:8" ht="13.5" thickBot="1">
      <c r="A14" s="56" t="s">
        <v>85</v>
      </c>
      <c r="B14" s="57">
        <v>155167</v>
      </c>
      <c r="C14" s="57">
        <v>183092</v>
      </c>
      <c r="D14" s="57">
        <v>197900</v>
      </c>
      <c r="E14" s="57">
        <f t="shared" si="0"/>
        <v>42733</v>
      </c>
      <c r="F14" s="57">
        <f t="shared" si="1"/>
        <v>14808</v>
      </c>
      <c r="G14" s="50">
        <f t="shared" si="2"/>
        <v>0.784067710965134</v>
      </c>
      <c r="H14" s="51">
        <f t="shared" si="3"/>
        <v>0.9251743304699344</v>
      </c>
    </row>
    <row r="15" spans="1:8" ht="27" customHeight="1" thickBot="1">
      <c r="A15" s="56" t="s">
        <v>86</v>
      </c>
      <c r="B15" s="57">
        <v>279503</v>
      </c>
      <c r="C15" s="57">
        <v>310103</v>
      </c>
      <c r="D15" s="57">
        <v>343500</v>
      </c>
      <c r="E15" s="57">
        <f t="shared" si="0"/>
        <v>63997</v>
      </c>
      <c r="F15" s="57">
        <f t="shared" si="1"/>
        <v>33397</v>
      </c>
      <c r="G15" s="50">
        <f t="shared" si="2"/>
        <v>0.8136914119359534</v>
      </c>
      <c r="H15" s="51">
        <f t="shared" si="3"/>
        <v>0.9027743813682678</v>
      </c>
    </row>
    <row r="16" spans="1:8" ht="27" customHeight="1" thickBot="1">
      <c r="A16" s="56" t="s">
        <v>87</v>
      </c>
      <c r="B16" s="57">
        <v>247697</v>
      </c>
      <c r="C16" s="57">
        <v>273758</v>
      </c>
      <c r="D16" s="57">
        <v>300100</v>
      </c>
      <c r="E16" s="57">
        <f t="shared" si="0"/>
        <v>52403</v>
      </c>
      <c r="F16" s="57">
        <f t="shared" si="1"/>
        <v>26342</v>
      </c>
      <c r="G16" s="50">
        <f t="shared" si="2"/>
        <v>0.8253815394868377</v>
      </c>
      <c r="H16" s="51">
        <f t="shared" si="3"/>
        <v>0.9122225924691769</v>
      </c>
    </row>
    <row r="17" spans="1:8" ht="27" customHeight="1" thickBot="1">
      <c r="A17" s="56" t="s">
        <v>88</v>
      </c>
      <c r="B17" s="57">
        <v>212233</v>
      </c>
      <c r="C17" s="57">
        <v>236043</v>
      </c>
      <c r="D17" s="57">
        <v>258500</v>
      </c>
      <c r="E17" s="57">
        <f t="shared" si="0"/>
        <v>46267</v>
      </c>
      <c r="F17" s="57">
        <f t="shared" si="1"/>
        <v>22457</v>
      </c>
      <c r="G17" s="50">
        <f t="shared" si="2"/>
        <v>0.8210174081237911</v>
      </c>
      <c r="H17" s="51">
        <f t="shared" si="3"/>
        <v>0.9131257253384913</v>
      </c>
    </row>
    <row r="18" spans="1:8" ht="27" customHeight="1" thickBot="1">
      <c r="A18" s="56" t="s">
        <v>89</v>
      </c>
      <c r="B18" s="57">
        <v>177110</v>
      </c>
      <c r="C18" s="57">
        <v>197863</v>
      </c>
      <c r="D18" s="57">
        <v>217200</v>
      </c>
      <c r="E18" s="57">
        <f t="shared" si="0"/>
        <v>40090</v>
      </c>
      <c r="F18" s="57">
        <f t="shared" si="1"/>
        <v>19337</v>
      </c>
      <c r="G18" s="50">
        <f t="shared" si="2"/>
        <v>0.8154235727440148</v>
      </c>
      <c r="H18" s="51">
        <f t="shared" si="3"/>
        <v>0.9109714548802946</v>
      </c>
    </row>
  </sheetData>
  <sheetProtection/>
  <mergeCells count="15">
    <mergeCell ref="E7:F7"/>
    <mergeCell ref="G7:H7"/>
    <mergeCell ref="A3:H3"/>
    <mergeCell ref="A4:H4"/>
    <mergeCell ref="A5:H5"/>
    <mergeCell ref="B6:H6"/>
    <mergeCell ref="A7:A8"/>
    <mergeCell ref="A9:A10"/>
    <mergeCell ref="C9:C10"/>
    <mergeCell ref="F9:F10"/>
    <mergeCell ref="H9:H10"/>
    <mergeCell ref="B8:C8"/>
    <mergeCell ref="E8:F8"/>
    <mergeCell ref="G8:H8"/>
    <mergeCell ref="B7:C7"/>
  </mergeCells>
  <hyperlinks>
    <hyperlink ref="A5" r:id="rId1" display="http://www.ssa.gov/OACT/STATS/table4c6.htm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9"/>
  <sheetViews>
    <sheetView zoomScalePageLayoutView="0" workbookViewId="0" topLeftCell="G7">
      <selection activeCell="S11" sqref="S11"/>
    </sheetView>
  </sheetViews>
  <sheetFormatPr defaultColWidth="9.140625" defaultRowHeight="12.75"/>
  <cols>
    <col min="1" max="1" width="13.7109375" style="0" customWidth="1"/>
    <col min="8" max="11" width="16.7109375" style="0" customWidth="1"/>
    <col min="19" max="20" width="12.7109375" style="0" customWidth="1"/>
  </cols>
  <sheetData>
    <row r="1" spans="1:14" ht="17.25">
      <c r="A1" s="1" t="s">
        <v>0</v>
      </c>
      <c r="K1" s="11"/>
      <c r="L1" s="11"/>
      <c r="M1" s="11"/>
      <c r="N1" s="11"/>
    </row>
    <row r="2" spans="1:14" ht="12.75">
      <c r="A2" t="s">
        <v>29</v>
      </c>
      <c r="K2" s="11"/>
      <c r="L2" s="11"/>
      <c r="M2" s="11"/>
      <c r="N2" s="11"/>
    </row>
    <row r="3" spans="1:14" ht="12.75">
      <c r="A3" t="s">
        <v>42</v>
      </c>
      <c r="K3" s="11"/>
      <c r="L3" s="11"/>
      <c r="M3" s="11"/>
      <c r="N3" s="11"/>
    </row>
    <row r="4" spans="11:14" ht="12.75">
      <c r="K4" s="11"/>
      <c r="L4" s="11"/>
      <c r="M4" s="11"/>
      <c r="N4" s="11"/>
    </row>
    <row r="5" spans="1:14" ht="12.75">
      <c r="A5" s="44">
        <f>Calc_Summary!A5</f>
        <v>70</v>
      </c>
      <c r="B5" t="s">
        <v>6</v>
      </c>
      <c r="K5" s="11"/>
      <c r="L5" s="11"/>
      <c r="M5" s="11"/>
      <c r="N5" s="11"/>
    </row>
    <row r="6" spans="1:14" ht="12.75">
      <c r="A6" s="44"/>
      <c r="K6" s="11"/>
      <c r="L6" s="11"/>
      <c r="M6" s="11"/>
      <c r="N6" s="11"/>
    </row>
    <row r="7" spans="1:14" ht="12.75">
      <c r="A7" s="45">
        <f>Calc_Summary!A7</f>
        <v>0.014</v>
      </c>
      <c r="B7" t="s">
        <v>1</v>
      </c>
      <c r="F7" s="2">
        <v>0</v>
      </c>
      <c r="G7" t="s">
        <v>9</v>
      </c>
      <c r="K7" s="11"/>
      <c r="L7" s="11"/>
      <c r="M7" s="11"/>
      <c r="N7" s="11"/>
    </row>
    <row r="8" spans="1:14" ht="12.75">
      <c r="A8" s="43"/>
      <c r="K8" s="11"/>
      <c r="L8" s="11"/>
      <c r="M8" s="11"/>
      <c r="N8" s="11"/>
    </row>
    <row r="9" spans="1:20" ht="12.75">
      <c r="A9" s="46">
        <f>Calc_Summary!A6</f>
        <v>12000</v>
      </c>
      <c r="B9" t="s">
        <v>41</v>
      </c>
      <c r="D9" s="10">
        <f>K129</f>
      </c>
      <c r="F9" s="14" t="s">
        <v>13</v>
      </c>
      <c r="G9" s="14"/>
      <c r="H9" s="14"/>
      <c r="I9" s="14"/>
      <c r="L9" s="11"/>
      <c r="M9" s="11"/>
      <c r="N9" s="11"/>
      <c r="O9" s="11"/>
      <c r="T9" s="9">
        <f>K13*0.02</f>
        <v>31033440.822410643</v>
      </c>
    </row>
    <row r="10" spans="1:21" ht="12.75">
      <c r="A10" s="46">
        <f>A9*O13</f>
        <v>155167.2041120532</v>
      </c>
      <c r="B10" t="s">
        <v>7</v>
      </c>
      <c r="E10" s="14" t="s">
        <v>26</v>
      </c>
      <c r="F10" s="14" t="s">
        <v>12</v>
      </c>
      <c r="G10" s="14" t="s">
        <v>16</v>
      </c>
      <c r="H10" s="14"/>
      <c r="I10" s="14"/>
      <c r="J10" s="14" t="s">
        <v>27</v>
      </c>
      <c r="L10" s="11"/>
      <c r="M10" s="12" t="s">
        <v>20</v>
      </c>
      <c r="N10" s="12" t="s">
        <v>22</v>
      </c>
      <c r="O10" s="12" t="s">
        <v>24</v>
      </c>
      <c r="S10" s="41">
        <v>0.0015</v>
      </c>
      <c r="T10" s="15">
        <f>T130</f>
        <v>19136956.318795215</v>
      </c>
      <c r="U10" s="42">
        <f>T10/K13</f>
        <v>0.01233311924920395</v>
      </c>
    </row>
    <row r="11" spans="1:20" ht="12.75">
      <c r="A11" s="2"/>
      <c r="E11" s="14" t="s">
        <v>4</v>
      </c>
      <c r="F11" s="14" t="s">
        <v>11</v>
      </c>
      <c r="G11" s="14" t="s">
        <v>17</v>
      </c>
      <c r="H11" s="14" t="s">
        <v>28</v>
      </c>
      <c r="I11" s="14" t="s">
        <v>14</v>
      </c>
      <c r="J11" s="14" t="s">
        <v>15</v>
      </c>
      <c r="K11" t="s">
        <v>10</v>
      </c>
      <c r="L11" s="12" t="s">
        <v>19</v>
      </c>
      <c r="M11" s="12" t="s">
        <v>21</v>
      </c>
      <c r="N11" s="12" t="s">
        <v>23</v>
      </c>
      <c r="O11" s="12" t="s">
        <v>25</v>
      </c>
      <c r="S11" s="23" t="s">
        <v>55</v>
      </c>
      <c r="T11" s="23" t="s">
        <v>57</v>
      </c>
    </row>
    <row r="12" spans="12:20" ht="12.75">
      <c r="L12" s="11"/>
      <c r="M12" s="11"/>
      <c r="N12" s="11"/>
      <c r="S12" s="23" t="s">
        <v>56</v>
      </c>
      <c r="T12" s="23" t="s">
        <v>58</v>
      </c>
    </row>
    <row r="13" spans="1:17" ht="12.75">
      <c r="A13" s="5" t="s">
        <v>4</v>
      </c>
      <c r="B13" s="5" t="s">
        <v>5</v>
      </c>
      <c r="F13" s="6"/>
      <c r="G13" s="6"/>
      <c r="H13" s="9"/>
      <c r="K13" s="8">
        <f>$A$10*10000</f>
        <v>1551672041.120532</v>
      </c>
      <c r="L13" s="13"/>
      <c r="M13" s="11"/>
      <c r="N13" s="11"/>
      <c r="O13" s="22">
        <f>SUM(O14:O129)</f>
        <v>12.9306003426711</v>
      </c>
      <c r="P13" s="5" t="s">
        <v>4</v>
      </c>
      <c r="Q13" s="5" t="s">
        <v>5</v>
      </c>
    </row>
    <row r="14" spans="1:20" ht="12.75">
      <c r="A14">
        <v>0</v>
      </c>
      <c r="B14" s="48">
        <v>0.00699</v>
      </c>
      <c r="E14" s="16">
        <f>A5</f>
        <v>70</v>
      </c>
      <c r="F14" s="17">
        <f>10000</f>
        <v>10000</v>
      </c>
      <c r="G14" s="18">
        <f>IF(E14="","",(1+$F$7)^(E14-$A$5))</f>
        <v>1</v>
      </c>
      <c r="H14" s="9">
        <f aca="true" t="shared" si="0" ref="H14:H64">IF(E14="","",$A$9*F14*G14)</f>
        <v>120000000</v>
      </c>
      <c r="I14" s="8">
        <f>IF(E14="","",K13-H14)</f>
        <v>1431672041.120532</v>
      </c>
      <c r="J14" s="9">
        <f>IF(E14="","",I14*((1+$A$7)*(1+$F$7)-1))</f>
        <v>20043408.575687468</v>
      </c>
      <c r="K14" s="8">
        <f>IF(E14="","",I14+J14)</f>
        <v>1451715449.6962194</v>
      </c>
      <c r="L14" s="19">
        <v>1</v>
      </c>
      <c r="M14" s="20">
        <v>1</v>
      </c>
      <c r="N14" s="21">
        <v>1</v>
      </c>
      <c r="O14" s="22">
        <f>L14*M14*N14</f>
        <v>1</v>
      </c>
      <c r="P14">
        <v>0</v>
      </c>
      <c r="Q14">
        <v>0.002311</v>
      </c>
      <c r="S14" s="15">
        <f>K14*$S$10</f>
        <v>2177573.1745443293</v>
      </c>
      <c r="T14" s="15">
        <f>S14*N14</f>
        <v>2177573.1745443293</v>
      </c>
    </row>
    <row r="15" spans="1:20" ht="12.75">
      <c r="A15">
        <v>1</v>
      </c>
      <c r="B15" s="48">
        <v>0.000447</v>
      </c>
      <c r="E15" s="16">
        <f>IF(E14&lt;MAX($A$14:$A$129),E14+1,"")</f>
        <v>71</v>
      </c>
      <c r="F15" s="17">
        <f>IF(E15="","",(1-VLOOKUP(E14,$A$14:$B$129,2,FALSE))*F14)</f>
        <v>9755.12</v>
      </c>
      <c r="G15" s="18">
        <f aca="true" t="shared" si="1" ref="G15:G78">IF(E15="","",(1+$F$7)^(E15-$A$5))</f>
        <v>1</v>
      </c>
      <c r="H15" s="15">
        <f t="shared" si="0"/>
        <v>117061440.00000001</v>
      </c>
      <c r="I15" s="8">
        <f aca="true" t="shared" si="2" ref="I15:I78">IF(E15="","",K14-H15)</f>
        <v>1334654009.6962194</v>
      </c>
      <c r="J15" s="9">
        <f aca="true" t="shared" si="3" ref="J15:J78">IF(E15="","",I15*((1+$A$7)*(1+$F$7)-1))</f>
        <v>18685156.13574709</v>
      </c>
      <c r="K15" s="8">
        <f aca="true" t="shared" si="4" ref="K15:K78">IF(E15="","",I15+J15)</f>
        <v>1353339165.8319666</v>
      </c>
      <c r="L15" s="19">
        <f>IF(E15="","",L14*(1+$F$7))</f>
        <v>1</v>
      </c>
      <c r="M15" s="20">
        <f>IF(E15="","",(1-VLOOKUP(E14,$A$14:$B$129,2,FALSE))*M14)</f>
        <v>0.975512</v>
      </c>
      <c r="N15" s="21">
        <f>IF(E15="","",N14/((1+$A$7)*(1+$F$7)))</f>
        <v>0.9861932938856016</v>
      </c>
      <c r="O15" s="22">
        <f>IF(E15="","",L15*M15*N15)</f>
        <v>0.9620433925049311</v>
      </c>
      <c r="P15">
        <v>1</v>
      </c>
      <c r="Q15">
        <v>0.000906</v>
      </c>
      <c r="S15" s="15">
        <f>IF(K15="",0,K15*$S$10)</f>
        <v>2030008.74874795</v>
      </c>
      <c r="T15" s="15">
        <f>IF(K15="",0,S15*N15)</f>
        <v>2001981.0145443294</v>
      </c>
    </row>
    <row r="16" spans="1:20" ht="12.75">
      <c r="A16">
        <v>2</v>
      </c>
      <c r="B16" s="48">
        <v>0.000301</v>
      </c>
      <c r="E16" s="16">
        <f aca="true" t="shared" si="5" ref="E16:E79">IF(E15&lt;MAX($A$14:$A$129),E15+1,"")</f>
        <v>72</v>
      </c>
      <c r="F16" s="17">
        <f aca="true" t="shared" si="6" ref="F16:F64">IF(E16="","",(1-VLOOKUP(E15,$A$14:$B$129,2,FALSE))*F15)</f>
        <v>9494.199805360002</v>
      </c>
      <c r="G16" s="18">
        <f t="shared" si="1"/>
        <v>1</v>
      </c>
      <c r="H16" s="15">
        <f t="shared" si="0"/>
        <v>113930397.66432002</v>
      </c>
      <c r="I16" s="8">
        <f t="shared" si="2"/>
        <v>1239408768.1676466</v>
      </c>
      <c r="J16" s="9">
        <f t="shared" si="3"/>
        <v>17351722.754347067</v>
      </c>
      <c r="K16" s="8">
        <f t="shared" si="4"/>
        <v>1256760490.9219937</v>
      </c>
      <c r="L16" s="19">
        <f aca="true" t="shared" si="7" ref="L16:L79">IF(E16="","",L15*(1+$F$7))</f>
        <v>1</v>
      </c>
      <c r="M16" s="20">
        <f aca="true" t="shared" si="8" ref="M16:M79">IF(E16="","",(1-VLOOKUP(E15,$A$14:$B$129,2,FALSE))*M15)</f>
        <v>0.9494199805360001</v>
      </c>
      <c r="N16" s="21">
        <f aca="true" t="shared" si="9" ref="N16:N79">IF(E16="","",N15/((1+$A$7)*(1+$F$7)))</f>
        <v>0.9725772129049326</v>
      </c>
      <c r="O16" s="22">
        <f aca="true" t="shared" si="10" ref="O16:O79">IF(E16="","",L16*M16*N16)</f>
        <v>0.9233842385459583</v>
      </c>
      <c r="P16">
        <v>2</v>
      </c>
      <c r="Q16">
        <v>0.000504</v>
      </c>
      <c r="S16" s="15">
        <f aca="true" t="shared" si="11" ref="S16:S79">IF(K16="",0,K16*$S$10)</f>
        <v>1885140.7363829906</v>
      </c>
      <c r="T16" s="15">
        <f aca="true" t="shared" si="12" ref="T16:T79">IF(K16="",0,S16*N16)</f>
        <v>1833444.9233249212</v>
      </c>
    </row>
    <row r="17" spans="1:20" ht="12.75">
      <c r="A17">
        <v>3</v>
      </c>
      <c r="B17" s="48">
        <v>0.000233</v>
      </c>
      <c r="E17" s="16">
        <f t="shared" si="5"/>
        <v>73</v>
      </c>
      <c r="F17" s="17">
        <f t="shared" si="6"/>
        <v>9216.855240645826</v>
      </c>
      <c r="G17" s="18">
        <f t="shared" si="1"/>
        <v>1</v>
      </c>
      <c r="H17" s="15">
        <f t="shared" si="0"/>
        <v>110602262.88774991</v>
      </c>
      <c r="I17" s="8">
        <f t="shared" si="2"/>
        <v>1146158228.0342438</v>
      </c>
      <c r="J17" s="9">
        <f t="shared" si="3"/>
        <v>16046215.192479428</v>
      </c>
      <c r="K17" s="8">
        <f t="shared" si="4"/>
        <v>1162204443.2267232</v>
      </c>
      <c r="L17" s="19">
        <f t="shared" si="7"/>
        <v>1</v>
      </c>
      <c r="M17" s="20">
        <f t="shared" si="8"/>
        <v>0.9216855240645824</v>
      </c>
      <c r="N17" s="21">
        <f t="shared" si="9"/>
        <v>0.9591491251527935</v>
      </c>
      <c r="O17" s="22">
        <f t="shared" si="10"/>
        <v>0.8840338640725381</v>
      </c>
      <c r="P17">
        <v>3</v>
      </c>
      <c r="Q17">
        <v>0.000408</v>
      </c>
      <c r="S17" s="15">
        <f t="shared" si="11"/>
        <v>1743306.6648400847</v>
      </c>
      <c r="T17" s="15">
        <f t="shared" si="12"/>
        <v>1672091.0624544015</v>
      </c>
    </row>
    <row r="18" spans="1:20" ht="12.75">
      <c r="A18">
        <v>4</v>
      </c>
      <c r="B18" s="48">
        <v>0.000177</v>
      </c>
      <c r="E18" s="16">
        <f t="shared" si="5"/>
        <v>74</v>
      </c>
      <c r="F18" s="17">
        <f t="shared" si="6"/>
        <v>8922.975811297834</v>
      </c>
      <c r="G18" s="18">
        <f t="shared" si="1"/>
        <v>1</v>
      </c>
      <c r="H18" s="15">
        <f t="shared" si="0"/>
        <v>107075709.735574</v>
      </c>
      <c r="I18" s="8">
        <f t="shared" si="2"/>
        <v>1055128733.4911492</v>
      </c>
      <c r="J18" s="9">
        <f t="shared" si="3"/>
        <v>14771802.268876102</v>
      </c>
      <c r="K18" s="8">
        <f t="shared" si="4"/>
        <v>1069900535.7600253</v>
      </c>
      <c r="L18" s="19">
        <f t="shared" si="7"/>
        <v>1</v>
      </c>
      <c r="M18" s="20">
        <f t="shared" si="8"/>
        <v>0.8922975811297832</v>
      </c>
      <c r="N18" s="21">
        <f t="shared" si="9"/>
        <v>0.9459064350619265</v>
      </c>
      <c r="O18" s="22">
        <f t="shared" si="10"/>
        <v>0.8440300239808534</v>
      </c>
      <c r="P18">
        <v>4</v>
      </c>
      <c r="Q18">
        <v>0.000357</v>
      </c>
      <c r="S18" s="15">
        <f t="shared" si="11"/>
        <v>1604850.803640038</v>
      </c>
      <c r="T18" s="15">
        <f t="shared" si="12"/>
        <v>1518038.7024774163</v>
      </c>
    </row>
    <row r="19" spans="1:20" ht="12.75">
      <c r="A19">
        <v>5</v>
      </c>
      <c r="B19" s="49">
        <v>0.000161</v>
      </c>
      <c r="E19" s="16">
        <f t="shared" si="5"/>
        <v>75</v>
      </c>
      <c r="F19" s="17">
        <f t="shared" si="6"/>
        <v>8612.170717838708</v>
      </c>
      <c r="G19" s="18">
        <f t="shared" si="1"/>
        <v>1</v>
      </c>
      <c r="H19" s="15">
        <f t="shared" si="0"/>
        <v>103346048.6140645</v>
      </c>
      <c r="I19" s="8">
        <f t="shared" si="2"/>
        <v>966554487.1459608</v>
      </c>
      <c r="J19" s="9">
        <f t="shared" si="3"/>
        <v>13531762.820043463</v>
      </c>
      <c r="K19" s="8">
        <f t="shared" si="4"/>
        <v>980086249.9660043</v>
      </c>
      <c r="L19" s="19">
        <f t="shared" si="7"/>
        <v>1</v>
      </c>
      <c r="M19" s="20">
        <f t="shared" si="8"/>
        <v>0.8612170717838706</v>
      </c>
      <c r="N19" s="21">
        <f t="shared" si="9"/>
        <v>0.9328465829013082</v>
      </c>
      <c r="O19" s="22">
        <f t="shared" si="10"/>
        <v>0.8033834025498543</v>
      </c>
      <c r="P19">
        <v>5</v>
      </c>
      <c r="Q19">
        <v>0.000324</v>
      </c>
      <c r="S19" s="15">
        <f t="shared" si="11"/>
        <v>1470129.3749490064</v>
      </c>
      <c r="T19" s="15">
        <f t="shared" si="12"/>
        <v>1371405.1638440166</v>
      </c>
    </row>
    <row r="20" spans="1:20" ht="12.75">
      <c r="A20">
        <v>6</v>
      </c>
      <c r="B20" s="49">
        <v>0.00015</v>
      </c>
      <c r="E20" s="16">
        <f t="shared" si="5"/>
        <v>76</v>
      </c>
      <c r="F20" s="17">
        <f t="shared" si="6"/>
        <v>8283.039389515066</v>
      </c>
      <c r="G20" s="18">
        <f t="shared" si="1"/>
        <v>1</v>
      </c>
      <c r="H20" s="15">
        <f t="shared" si="0"/>
        <v>99396472.67418079</v>
      </c>
      <c r="I20" s="8">
        <f t="shared" si="2"/>
        <v>880689777.2918235</v>
      </c>
      <c r="J20" s="9">
        <f t="shared" si="3"/>
        <v>12329656.88208554</v>
      </c>
      <c r="K20" s="8">
        <f t="shared" si="4"/>
        <v>893019434.1739091</v>
      </c>
      <c r="L20" s="19">
        <f t="shared" si="7"/>
        <v>1</v>
      </c>
      <c r="M20" s="20">
        <f t="shared" si="8"/>
        <v>0.8283039389515064</v>
      </c>
      <c r="N20" s="21">
        <f t="shared" si="9"/>
        <v>0.919967044281369</v>
      </c>
      <c r="O20" s="22">
        <f t="shared" si="10"/>
        <v>0.7620123264838329</v>
      </c>
      <c r="P20">
        <v>6</v>
      </c>
      <c r="Q20">
        <v>0.000301</v>
      </c>
      <c r="S20" s="15">
        <f t="shared" si="11"/>
        <v>1339529.1512608635</v>
      </c>
      <c r="T20" s="15">
        <f t="shared" si="12"/>
        <v>1232322.6740141874</v>
      </c>
    </row>
    <row r="21" spans="1:20" ht="12.75">
      <c r="A21">
        <v>7</v>
      </c>
      <c r="B21" s="49">
        <v>0.000139</v>
      </c>
      <c r="E21" s="16">
        <f t="shared" si="5"/>
        <v>77</v>
      </c>
      <c r="F21" s="17">
        <f t="shared" si="6"/>
        <v>7934.663035831452</v>
      </c>
      <c r="G21" s="18">
        <f t="shared" si="1"/>
        <v>1</v>
      </c>
      <c r="H21" s="15">
        <f t="shared" si="0"/>
        <v>95215956.42997743</v>
      </c>
      <c r="I21" s="8">
        <f t="shared" si="2"/>
        <v>797803477.7439317</v>
      </c>
      <c r="J21" s="9">
        <f t="shared" si="3"/>
        <v>11169248.688415052</v>
      </c>
      <c r="K21" s="8">
        <f t="shared" si="4"/>
        <v>808972726.4323467</v>
      </c>
      <c r="L21" s="19">
        <f t="shared" si="7"/>
        <v>1</v>
      </c>
      <c r="M21" s="20">
        <f t="shared" si="8"/>
        <v>0.7934663035831451</v>
      </c>
      <c r="N21" s="21">
        <f t="shared" si="9"/>
        <v>0.9072653296660443</v>
      </c>
      <c r="O21" s="22">
        <f t="shared" si="10"/>
        <v>0.7198844674992597</v>
      </c>
      <c r="P21">
        <v>7</v>
      </c>
      <c r="Q21">
        <v>0.000286</v>
      </c>
      <c r="S21" s="15">
        <f t="shared" si="11"/>
        <v>1213459.08964852</v>
      </c>
      <c r="T21" s="15">
        <f t="shared" si="12"/>
        <v>1100929.3610062227</v>
      </c>
    </row>
    <row r="22" spans="1:20" ht="12.75">
      <c r="A22">
        <v>8</v>
      </c>
      <c r="B22" s="49">
        <v>0.000123</v>
      </c>
      <c r="E22" s="16">
        <f t="shared" si="5"/>
        <v>78</v>
      </c>
      <c r="F22" s="17">
        <f t="shared" si="6"/>
        <v>7567.5975891308535</v>
      </c>
      <c r="G22" s="18">
        <f t="shared" si="1"/>
        <v>1</v>
      </c>
      <c r="H22" s="15">
        <f t="shared" si="0"/>
        <v>90811171.06957024</v>
      </c>
      <c r="I22" s="8">
        <f t="shared" si="2"/>
        <v>718161555.3627765</v>
      </c>
      <c r="J22" s="9">
        <f t="shared" si="3"/>
        <v>10054261.77507888</v>
      </c>
      <c r="K22" s="8">
        <f t="shared" si="4"/>
        <v>728215817.1378554</v>
      </c>
      <c r="L22" s="19">
        <f t="shared" si="7"/>
        <v>1</v>
      </c>
      <c r="M22" s="20">
        <f t="shared" si="8"/>
        <v>0.7567597589130852</v>
      </c>
      <c r="N22" s="21">
        <f t="shared" si="9"/>
        <v>0.8947389838915625</v>
      </c>
      <c r="O22" s="22">
        <f t="shared" si="10"/>
        <v>0.6771024577399176</v>
      </c>
      <c r="P22">
        <v>8</v>
      </c>
      <c r="Q22">
        <v>0.000328</v>
      </c>
      <c r="S22" s="15">
        <f t="shared" si="11"/>
        <v>1092323.7257067831</v>
      </c>
      <c r="T22" s="15">
        <f t="shared" si="12"/>
        <v>977344.620419533</v>
      </c>
    </row>
    <row r="23" spans="1:20" ht="12.75">
      <c r="A23">
        <v>9</v>
      </c>
      <c r="B23" s="49">
        <v>0.000105</v>
      </c>
      <c r="E23" s="16">
        <f t="shared" si="5"/>
        <v>79</v>
      </c>
      <c r="F23" s="17">
        <f t="shared" si="6"/>
        <v>7182.966874065689</v>
      </c>
      <c r="G23" s="18">
        <f t="shared" si="1"/>
        <v>1</v>
      </c>
      <c r="H23" s="15">
        <f t="shared" si="0"/>
        <v>86195602.48878826</v>
      </c>
      <c r="I23" s="8">
        <f t="shared" si="2"/>
        <v>642020214.6490672</v>
      </c>
      <c r="J23" s="9">
        <f t="shared" si="3"/>
        <v>8988283.00508695</v>
      </c>
      <c r="K23" s="8">
        <f t="shared" si="4"/>
        <v>651008497.6541541</v>
      </c>
      <c r="L23" s="19">
        <f t="shared" si="7"/>
        <v>1</v>
      </c>
      <c r="M23" s="20">
        <f t="shared" si="8"/>
        <v>0.7182966874065687</v>
      </c>
      <c r="N23" s="21">
        <f t="shared" si="9"/>
        <v>0.8823855856918762</v>
      </c>
      <c r="O23" s="22">
        <f t="shared" si="10"/>
        <v>0.6338146432177797</v>
      </c>
      <c r="P23">
        <v>9</v>
      </c>
      <c r="Q23">
        <v>0.000362</v>
      </c>
      <c r="S23" s="15">
        <f t="shared" si="11"/>
        <v>976512.7464812311</v>
      </c>
      <c r="T23" s="15">
        <f t="shared" si="12"/>
        <v>861660.7717394237</v>
      </c>
    </row>
    <row r="24" spans="1:20" ht="12.75">
      <c r="A24">
        <v>10</v>
      </c>
      <c r="B24" s="48">
        <v>9.1E-05</v>
      </c>
      <c r="E24" s="16">
        <f t="shared" si="5"/>
        <v>80</v>
      </c>
      <c r="F24" s="17">
        <f t="shared" si="6"/>
        <v>6781.690429646009</v>
      </c>
      <c r="G24" s="18">
        <f t="shared" si="1"/>
        <v>1</v>
      </c>
      <c r="H24" s="15">
        <f t="shared" si="0"/>
        <v>81380285.15575211</v>
      </c>
      <c r="I24" s="8">
        <f t="shared" si="2"/>
        <v>569628212.498402</v>
      </c>
      <c r="J24" s="9">
        <f t="shared" si="3"/>
        <v>7974794.974977635</v>
      </c>
      <c r="K24" s="8">
        <f t="shared" si="4"/>
        <v>577603007.4733796</v>
      </c>
      <c r="L24" s="19">
        <f t="shared" si="7"/>
        <v>1</v>
      </c>
      <c r="M24" s="20">
        <f t="shared" si="8"/>
        <v>0.6781690429646007</v>
      </c>
      <c r="N24" s="21">
        <f t="shared" si="9"/>
        <v>0.8702027472306472</v>
      </c>
      <c r="O24" s="22">
        <f t="shared" si="10"/>
        <v>0.5901445642745743</v>
      </c>
      <c r="P24">
        <v>10</v>
      </c>
      <c r="Q24">
        <v>0.00039</v>
      </c>
      <c r="S24" s="15">
        <f t="shared" si="11"/>
        <v>866404.5112100694</v>
      </c>
      <c r="T24" s="15">
        <f t="shared" si="12"/>
        <v>753947.5858680285</v>
      </c>
    </row>
    <row r="25" spans="1:20" ht="12.75">
      <c r="A25">
        <v>11</v>
      </c>
      <c r="B25" s="48">
        <v>9.6E-05</v>
      </c>
      <c r="E25" s="16">
        <f t="shared" si="5"/>
        <v>81</v>
      </c>
      <c r="F25" s="17">
        <f t="shared" si="6"/>
        <v>6363.802665371221</v>
      </c>
      <c r="G25" s="18">
        <f t="shared" si="1"/>
        <v>1</v>
      </c>
      <c r="H25" s="15">
        <f t="shared" si="0"/>
        <v>76365631.98445466</v>
      </c>
      <c r="I25" s="8">
        <f t="shared" si="2"/>
        <v>501237375.488925</v>
      </c>
      <c r="J25" s="9">
        <f t="shared" si="3"/>
        <v>7017323.2568449555</v>
      </c>
      <c r="K25" s="8">
        <f t="shared" si="4"/>
        <v>508254698.7457699</v>
      </c>
      <c r="L25" s="19">
        <f t="shared" si="7"/>
        <v>1</v>
      </c>
      <c r="M25" s="20">
        <f t="shared" si="8"/>
        <v>0.636380266537122</v>
      </c>
      <c r="N25" s="21">
        <f t="shared" si="9"/>
        <v>0.8581881136396915</v>
      </c>
      <c r="O25" s="22">
        <f t="shared" si="10"/>
        <v>0.5461339804970168</v>
      </c>
      <c r="P25">
        <v>11</v>
      </c>
      <c r="Q25">
        <v>0.000413</v>
      </c>
      <c r="S25" s="15">
        <f t="shared" si="11"/>
        <v>762382.0481186549</v>
      </c>
      <c r="T25" s="15">
        <f t="shared" si="12"/>
        <v>654267.2117477129</v>
      </c>
    </row>
    <row r="26" spans="1:20" ht="12.75">
      <c r="A26">
        <v>12</v>
      </c>
      <c r="B26" s="48">
        <v>0.000135</v>
      </c>
      <c r="E26" s="16">
        <f t="shared" si="5"/>
        <v>82</v>
      </c>
      <c r="F26" s="17">
        <f t="shared" si="6"/>
        <v>5930.090422318176</v>
      </c>
      <c r="G26" s="18">
        <f t="shared" si="1"/>
        <v>1</v>
      </c>
      <c r="H26" s="15">
        <f t="shared" si="0"/>
        <v>71161085.0678181</v>
      </c>
      <c r="I26" s="8">
        <f t="shared" si="2"/>
        <v>437093613.6779518</v>
      </c>
      <c r="J26" s="9">
        <f t="shared" si="3"/>
        <v>6119310.59149133</v>
      </c>
      <c r="K26" s="8">
        <f t="shared" si="4"/>
        <v>443212924.26944315</v>
      </c>
      <c r="L26" s="19">
        <f t="shared" si="7"/>
        <v>1</v>
      </c>
      <c r="M26" s="20">
        <f t="shared" si="8"/>
        <v>0.5930090422318175</v>
      </c>
      <c r="N26" s="21">
        <f t="shared" si="9"/>
        <v>0.8463393625637983</v>
      </c>
      <c r="O26" s="22">
        <f t="shared" si="10"/>
        <v>0.501886894797045</v>
      </c>
      <c r="P26">
        <v>12</v>
      </c>
      <c r="Q26">
        <v>0.000431</v>
      </c>
      <c r="S26" s="15">
        <f t="shared" si="11"/>
        <v>664819.3864041647</v>
      </c>
      <c r="T26" s="15">
        <f t="shared" si="12"/>
        <v>562662.8157093562</v>
      </c>
    </row>
    <row r="27" spans="1:20" ht="12.75">
      <c r="A27">
        <v>13</v>
      </c>
      <c r="B27" s="48">
        <v>0.000217</v>
      </c>
      <c r="E27" s="16">
        <f t="shared" si="5"/>
        <v>83</v>
      </c>
      <c r="F27" s="17">
        <f t="shared" si="6"/>
        <v>5483.264039086924</v>
      </c>
      <c r="G27" s="18">
        <f t="shared" si="1"/>
        <v>1</v>
      </c>
      <c r="H27" s="15">
        <f t="shared" si="0"/>
        <v>65799168.46904308</v>
      </c>
      <c r="I27" s="8">
        <f t="shared" si="2"/>
        <v>377413755.8004001</v>
      </c>
      <c r="J27" s="9">
        <f t="shared" si="3"/>
        <v>5283792.5812056055</v>
      </c>
      <c r="K27" s="8">
        <f t="shared" si="4"/>
        <v>382697548.3816057</v>
      </c>
      <c r="L27" s="19">
        <f t="shared" si="7"/>
        <v>1</v>
      </c>
      <c r="M27" s="20">
        <f t="shared" si="8"/>
        <v>0.5483264039086923</v>
      </c>
      <c r="N27" s="21">
        <f t="shared" si="9"/>
        <v>0.8346542037118326</v>
      </c>
      <c r="O27" s="22">
        <f t="shared" si="10"/>
        <v>0.45766293802858227</v>
      </c>
      <c r="P27">
        <v>13</v>
      </c>
      <c r="Q27">
        <v>0.000446</v>
      </c>
      <c r="S27" s="15">
        <f t="shared" si="11"/>
        <v>574046.3225724086</v>
      </c>
      <c r="T27" s="15">
        <f t="shared" si="12"/>
        <v>479130.1762603795</v>
      </c>
    </row>
    <row r="28" spans="1:20" ht="12.75">
      <c r="A28">
        <v>14</v>
      </c>
      <c r="B28" s="48">
        <v>0.000332</v>
      </c>
      <c r="E28" s="16">
        <f t="shared" si="5"/>
        <v>84</v>
      </c>
      <c r="F28" s="17">
        <f t="shared" si="6"/>
        <v>5026.891973113719</v>
      </c>
      <c r="G28" s="18">
        <f t="shared" si="1"/>
        <v>1</v>
      </c>
      <c r="H28" s="15">
        <f t="shared" si="0"/>
        <v>60322703.67736463</v>
      </c>
      <c r="I28" s="8">
        <f t="shared" si="2"/>
        <v>322374844.70424104</v>
      </c>
      <c r="J28" s="9">
        <f t="shared" si="3"/>
        <v>4513247.825859378</v>
      </c>
      <c r="K28" s="8">
        <f t="shared" si="4"/>
        <v>326888092.5301004</v>
      </c>
      <c r="L28" s="19">
        <f t="shared" si="7"/>
        <v>1</v>
      </c>
      <c r="M28" s="20">
        <f t="shared" si="8"/>
        <v>0.5026891973113717</v>
      </c>
      <c r="N28" s="21">
        <f t="shared" si="9"/>
        <v>0.8231303784140361</v>
      </c>
      <c r="O28" s="22">
        <f t="shared" si="10"/>
        <v>0.4137787492075575</v>
      </c>
      <c r="P28">
        <v>14</v>
      </c>
      <c r="Q28">
        <v>0.000458</v>
      </c>
      <c r="S28" s="15">
        <f t="shared" si="11"/>
        <v>490332.1387951506</v>
      </c>
      <c r="T28" s="15">
        <f t="shared" si="12"/>
        <v>403607.278955016</v>
      </c>
    </row>
    <row r="29" spans="1:20" ht="12.75">
      <c r="A29">
        <v>15</v>
      </c>
      <c r="B29" s="49">
        <v>0.000456</v>
      </c>
      <c r="E29" s="16">
        <f t="shared" si="5"/>
        <v>85</v>
      </c>
      <c r="F29" s="17">
        <f t="shared" si="6"/>
        <v>4564.754713349455</v>
      </c>
      <c r="G29" s="18">
        <f t="shared" si="1"/>
        <v>1</v>
      </c>
      <c r="H29" s="15">
        <f t="shared" si="0"/>
        <v>54777056.560193464</v>
      </c>
      <c r="I29" s="8">
        <f t="shared" si="2"/>
        <v>272111035.9699069</v>
      </c>
      <c r="J29" s="9">
        <f t="shared" si="3"/>
        <v>3809554.5035787</v>
      </c>
      <c r="K29" s="8">
        <f t="shared" si="4"/>
        <v>275920590.47348565</v>
      </c>
      <c r="L29" s="19">
        <f t="shared" si="7"/>
        <v>1</v>
      </c>
      <c r="M29" s="20">
        <f t="shared" si="8"/>
        <v>0.45647547133494537</v>
      </c>
      <c r="N29" s="21">
        <f t="shared" si="9"/>
        <v>0.81176565918544</v>
      </c>
      <c r="O29" s="22">
        <f t="shared" si="10"/>
        <v>0.37055111189019635</v>
      </c>
      <c r="P29">
        <v>15</v>
      </c>
      <c r="Q29">
        <v>0.00047</v>
      </c>
      <c r="S29" s="15">
        <f t="shared" si="11"/>
        <v>413880.88571022847</v>
      </c>
      <c r="T29" s="15">
        <f t="shared" si="12"/>
        <v>335974.29001281736</v>
      </c>
    </row>
    <row r="30" spans="1:20" ht="12.75">
      <c r="A30">
        <v>16</v>
      </c>
      <c r="B30" s="49">
        <v>0.000579</v>
      </c>
      <c r="E30" s="16">
        <f t="shared" si="5"/>
        <v>86</v>
      </c>
      <c r="F30" s="17">
        <f t="shared" si="6"/>
        <v>4100.861515605317</v>
      </c>
      <c r="G30" s="18">
        <f t="shared" si="1"/>
        <v>1</v>
      </c>
      <c r="H30" s="15">
        <f t="shared" si="0"/>
        <v>49210338.18726381</v>
      </c>
      <c r="I30" s="8">
        <f t="shared" si="2"/>
        <v>226710252.28622183</v>
      </c>
      <c r="J30" s="9">
        <f t="shared" si="3"/>
        <v>3173943.5320071084</v>
      </c>
      <c r="K30" s="8">
        <f t="shared" si="4"/>
        <v>229884195.81822893</v>
      </c>
      <c r="L30" s="19">
        <f t="shared" si="7"/>
        <v>1</v>
      </c>
      <c r="M30" s="20">
        <f t="shared" si="8"/>
        <v>0.4100861515605316</v>
      </c>
      <c r="N30" s="21">
        <f t="shared" si="9"/>
        <v>0.8005578492953057</v>
      </c>
      <c r="O30" s="22">
        <f t="shared" si="10"/>
        <v>0.32829768751908794</v>
      </c>
      <c r="P30">
        <v>16</v>
      </c>
      <c r="Q30">
        <v>0.000481</v>
      </c>
      <c r="S30" s="15">
        <f t="shared" si="11"/>
        <v>344826.2937273434</v>
      </c>
      <c r="T30" s="15">
        <f t="shared" si="12"/>
        <v>276053.3960868334</v>
      </c>
    </row>
    <row r="31" spans="1:20" ht="12.75">
      <c r="A31">
        <v>17</v>
      </c>
      <c r="B31" s="49">
        <v>0.000709</v>
      </c>
      <c r="E31" s="16">
        <f t="shared" si="5"/>
        <v>87</v>
      </c>
      <c r="F31" s="17">
        <f t="shared" si="6"/>
        <v>3639.727839898531</v>
      </c>
      <c r="G31" s="18">
        <f t="shared" si="1"/>
        <v>1</v>
      </c>
      <c r="H31" s="15">
        <f t="shared" si="0"/>
        <v>43676734.07878237</v>
      </c>
      <c r="I31" s="8">
        <f t="shared" si="2"/>
        <v>186207461.73944655</v>
      </c>
      <c r="J31" s="9">
        <f t="shared" si="3"/>
        <v>2606904.464352254</v>
      </c>
      <c r="K31" s="8">
        <f t="shared" si="4"/>
        <v>188814366.2037988</v>
      </c>
      <c r="L31" s="19">
        <f t="shared" si="7"/>
        <v>1</v>
      </c>
      <c r="M31" s="20">
        <f t="shared" si="8"/>
        <v>0.36397278398985294</v>
      </c>
      <c r="N31" s="21">
        <f t="shared" si="9"/>
        <v>0.7895047823425105</v>
      </c>
      <c r="O31" s="22">
        <f t="shared" si="10"/>
        <v>0.28735825360250644</v>
      </c>
      <c r="P31">
        <v>17</v>
      </c>
      <c r="Q31">
        <v>0.000495</v>
      </c>
      <c r="S31" s="15">
        <f t="shared" si="11"/>
        <v>283221.5493056982</v>
      </c>
      <c r="T31" s="15">
        <f t="shared" si="12"/>
        <v>223604.76763930387</v>
      </c>
    </row>
    <row r="32" spans="1:20" ht="12.75">
      <c r="A32">
        <v>18</v>
      </c>
      <c r="B32" s="49">
        <v>0.000843</v>
      </c>
      <c r="E32" s="16">
        <f t="shared" si="5"/>
        <v>88</v>
      </c>
      <c r="F32" s="17">
        <f t="shared" si="6"/>
        <v>3186.574444375484</v>
      </c>
      <c r="G32" s="18">
        <f t="shared" si="1"/>
        <v>1</v>
      </c>
      <c r="H32" s="15">
        <f t="shared" si="0"/>
        <v>38238893.33250581</v>
      </c>
      <c r="I32" s="8">
        <f t="shared" si="2"/>
        <v>150575472.871293</v>
      </c>
      <c r="J32" s="9">
        <f t="shared" si="3"/>
        <v>2108056.620198104</v>
      </c>
      <c r="K32" s="8">
        <f t="shared" si="4"/>
        <v>152683529.4914911</v>
      </c>
      <c r="L32" s="19">
        <f t="shared" si="7"/>
        <v>1</v>
      </c>
      <c r="M32" s="20">
        <f t="shared" si="8"/>
        <v>0.3186574444375483</v>
      </c>
      <c r="N32" s="21">
        <f t="shared" si="9"/>
        <v>0.7786043218367954</v>
      </c>
      <c r="O32" s="22">
        <f t="shared" si="10"/>
        <v>0.24810806342454358</v>
      </c>
      <c r="P32">
        <v>18</v>
      </c>
      <c r="Q32">
        <v>0.00051</v>
      </c>
      <c r="S32" s="15">
        <f t="shared" si="11"/>
        <v>229025.29423723667</v>
      </c>
      <c r="T32" s="15">
        <f t="shared" si="12"/>
        <v>178320.0839030562</v>
      </c>
    </row>
    <row r="33" spans="1:20" ht="12.75">
      <c r="A33">
        <v>19</v>
      </c>
      <c r="B33" s="49">
        <v>0.000977</v>
      </c>
      <c r="E33" s="16">
        <f t="shared" si="5"/>
        <v>89</v>
      </c>
      <c r="F33" s="17">
        <f t="shared" si="6"/>
        <v>2747.3465826861</v>
      </c>
      <c r="G33" s="18">
        <f t="shared" si="1"/>
        <v>1</v>
      </c>
      <c r="H33" s="15">
        <f t="shared" si="0"/>
        <v>32968158.9922332</v>
      </c>
      <c r="I33" s="8">
        <f t="shared" si="2"/>
        <v>119715370.4992579</v>
      </c>
      <c r="J33" s="9">
        <f t="shared" si="3"/>
        <v>1676015.1869896122</v>
      </c>
      <c r="K33" s="8">
        <f t="shared" si="4"/>
        <v>121391385.68624751</v>
      </c>
      <c r="L33" s="19">
        <f t="shared" si="7"/>
        <v>1</v>
      </c>
      <c r="M33" s="20">
        <f t="shared" si="8"/>
        <v>0.27473465826860993</v>
      </c>
      <c r="N33" s="21">
        <f t="shared" si="9"/>
        <v>0.7678543607857943</v>
      </c>
      <c r="O33" s="22">
        <f t="shared" si="10"/>
        <v>0.2109562054105471</v>
      </c>
      <c r="P33">
        <v>19</v>
      </c>
      <c r="Q33">
        <v>0.000528</v>
      </c>
      <c r="S33" s="15">
        <f t="shared" si="11"/>
        <v>182087.07852937127</v>
      </c>
      <c r="T33" s="15">
        <f t="shared" si="12"/>
        <v>139816.3572915231</v>
      </c>
    </row>
    <row r="34" spans="1:20" ht="12.75">
      <c r="A34">
        <v>20</v>
      </c>
      <c r="B34" s="48">
        <v>0.001118</v>
      </c>
      <c r="E34" s="16">
        <f t="shared" si="5"/>
        <v>90</v>
      </c>
      <c r="F34" s="17">
        <f t="shared" si="6"/>
        <v>2328.491617382943</v>
      </c>
      <c r="G34" s="18">
        <f t="shared" si="1"/>
        <v>1</v>
      </c>
      <c r="H34" s="15">
        <f t="shared" si="0"/>
        <v>27941899.408595316</v>
      </c>
      <c r="I34" s="8">
        <f t="shared" si="2"/>
        <v>93449486.2776522</v>
      </c>
      <c r="J34" s="9">
        <f t="shared" si="3"/>
        <v>1308292.807887132</v>
      </c>
      <c r="K34" s="8">
        <f t="shared" si="4"/>
        <v>94757779.08553934</v>
      </c>
      <c r="L34" s="19">
        <f t="shared" si="7"/>
        <v>1</v>
      </c>
      <c r="M34" s="20">
        <f t="shared" si="8"/>
        <v>0.2328491617382942</v>
      </c>
      <c r="N34" s="21">
        <f t="shared" si="9"/>
        <v>0.7572528212877655</v>
      </c>
      <c r="O34" s="22">
        <f t="shared" si="10"/>
        <v>0.1763256846608145</v>
      </c>
      <c r="P34">
        <v>20</v>
      </c>
      <c r="Q34">
        <v>0.000549</v>
      </c>
      <c r="S34" s="15">
        <f t="shared" si="11"/>
        <v>142136.668628309</v>
      </c>
      <c r="T34" s="15">
        <f t="shared" si="12"/>
        <v>107633.39332723123</v>
      </c>
    </row>
    <row r="35" spans="1:20" ht="12.75">
      <c r="A35">
        <v>21</v>
      </c>
      <c r="B35" s="48">
        <v>0.00125</v>
      </c>
      <c r="E35" s="16">
        <f t="shared" si="5"/>
        <v>91</v>
      </c>
      <c r="F35" s="17">
        <f t="shared" si="6"/>
        <v>1936.4853966132896</v>
      </c>
      <c r="G35" s="18">
        <f t="shared" si="1"/>
        <v>1</v>
      </c>
      <c r="H35" s="15">
        <f t="shared" si="0"/>
        <v>23237824.759359475</v>
      </c>
      <c r="I35" s="8">
        <f t="shared" si="2"/>
        <v>71519954.32617986</v>
      </c>
      <c r="J35" s="9">
        <f t="shared" si="3"/>
        <v>1001279.360566519</v>
      </c>
      <c r="K35" s="8">
        <f t="shared" si="4"/>
        <v>72521233.68674637</v>
      </c>
      <c r="L35" s="19">
        <f t="shared" si="7"/>
        <v>1</v>
      </c>
      <c r="M35" s="20">
        <f t="shared" si="8"/>
        <v>0.1936485396613289</v>
      </c>
      <c r="N35" s="21">
        <f t="shared" si="9"/>
        <v>0.7467976541299463</v>
      </c>
      <c r="O35" s="22">
        <f t="shared" si="10"/>
        <v>0.14461627514477027</v>
      </c>
      <c r="P35">
        <v>21</v>
      </c>
      <c r="Q35">
        <v>0.000573</v>
      </c>
      <c r="S35" s="15">
        <f t="shared" si="11"/>
        <v>108781.85053011957</v>
      </c>
      <c r="T35" s="15">
        <f t="shared" si="12"/>
        <v>81238.03078780774</v>
      </c>
    </row>
    <row r="36" spans="1:20" ht="12.75">
      <c r="A36">
        <v>22</v>
      </c>
      <c r="B36" s="48">
        <v>0.001342</v>
      </c>
      <c r="E36" s="16">
        <f t="shared" si="5"/>
        <v>92</v>
      </c>
      <c r="F36" s="17">
        <f t="shared" si="6"/>
        <v>1577.294466337077</v>
      </c>
      <c r="G36" s="18">
        <f t="shared" si="1"/>
        <v>1</v>
      </c>
      <c r="H36" s="15">
        <f t="shared" si="0"/>
        <v>18927533.596044924</v>
      </c>
      <c r="I36" s="8">
        <f t="shared" si="2"/>
        <v>53593700.090701446</v>
      </c>
      <c r="J36" s="9">
        <f t="shared" si="3"/>
        <v>750311.8012698209</v>
      </c>
      <c r="K36" s="8">
        <f t="shared" si="4"/>
        <v>54344011.89197127</v>
      </c>
      <c r="L36" s="19">
        <f t="shared" si="7"/>
        <v>1</v>
      </c>
      <c r="M36" s="20">
        <f t="shared" si="8"/>
        <v>0.15772944663370764</v>
      </c>
      <c r="N36" s="21">
        <f t="shared" si="9"/>
        <v>0.7364868383924519</v>
      </c>
      <c r="O36" s="22">
        <f t="shared" si="10"/>
        <v>0.1161656614726503</v>
      </c>
      <c r="P36">
        <v>22</v>
      </c>
      <c r="Q36">
        <v>0.000599</v>
      </c>
      <c r="S36" s="15">
        <f t="shared" si="11"/>
        <v>81516.0178379569</v>
      </c>
      <c r="T36" s="15">
        <f t="shared" si="12"/>
        <v>60035.47425581959</v>
      </c>
    </row>
    <row r="37" spans="1:20" ht="12.75">
      <c r="A37">
        <v>23</v>
      </c>
      <c r="B37" s="48">
        <v>0.001382</v>
      </c>
      <c r="E37" s="16">
        <f t="shared" si="5"/>
        <v>93</v>
      </c>
      <c r="F37" s="17">
        <f t="shared" si="6"/>
        <v>1255.815040091653</v>
      </c>
      <c r="G37" s="18">
        <f t="shared" si="1"/>
        <v>1</v>
      </c>
      <c r="H37" s="15">
        <f t="shared" si="0"/>
        <v>15069780.481099835</v>
      </c>
      <c r="I37" s="8">
        <f t="shared" si="2"/>
        <v>39274231.41087143</v>
      </c>
      <c r="J37" s="9">
        <f t="shared" si="3"/>
        <v>549839.2397522005</v>
      </c>
      <c r="K37" s="8">
        <f t="shared" si="4"/>
        <v>39824070.650623634</v>
      </c>
      <c r="L37" s="19">
        <f t="shared" si="7"/>
        <v>1</v>
      </c>
      <c r="M37" s="20">
        <f t="shared" si="8"/>
        <v>0.12558150400916523</v>
      </c>
      <c r="N37" s="21">
        <f t="shared" si="9"/>
        <v>0.7263183810576448</v>
      </c>
      <c r="O37" s="22">
        <f t="shared" si="10"/>
        <v>0.09121215468272102</v>
      </c>
      <c r="P37">
        <v>23</v>
      </c>
      <c r="Q37">
        <v>0.000627</v>
      </c>
      <c r="S37" s="15">
        <f t="shared" si="11"/>
        <v>59736.105975935454</v>
      </c>
      <c r="T37" s="15">
        <f t="shared" si="12"/>
        <v>43387.43178312934</v>
      </c>
    </row>
    <row r="38" spans="1:20" ht="12.75">
      <c r="A38">
        <v>24</v>
      </c>
      <c r="B38" s="48">
        <v>0.001382</v>
      </c>
      <c r="E38" s="16">
        <f t="shared" si="5"/>
        <v>94</v>
      </c>
      <c r="F38" s="17">
        <f t="shared" si="6"/>
        <v>975.394053269267</v>
      </c>
      <c r="G38" s="18">
        <f t="shared" si="1"/>
        <v>1</v>
      </c>
      <c r="H38" s="15">
        <f t="shared" si="0"/>
        <v>11704728.639231205</v>
      </c>
      <c r="I38" s="8">
        <f t="shared" si="2"/>
        <v>28119342.01139243</v>
      </c>
      <c r="J38" s="9">
        <f t="shared" si="3"/>
        <v>393670.78815949435</v>
      </c>
      <c r="K38" s="8">
        <f t="shared" si="4"/>
        <v>28513012.799551923</v>
      </c>
      <c r="L38" s="19">
        <f t="shared" si="7"/>
        <v>1</v>
      </c>
      <c r="M38" s="20">
        <f t="shared" si="8"/>
        <v>0.09753940532692666</v>
      </c>
      <c r="N38" s="21">
        <f t="shared" si="9"/>
        <v>0.7162903166248963</v>
      </c>
      <c r="O38" s="22">
        <f t="shared" si="10"/>
        <v>0.06986653152502839</v>
      </c>
      <c r="P38">
        <v>24</v>
      </c>
      <c r="Q38">
        <v>0.000657</v>
      </c>
      <c r="S38" s="15">
        <f t="shared" si="11"/>
        <v>42769.519199327886</v>
      </c>
      <c r="T38" s="15">
        <f t="shared" si="12"/>
        <v>30635.392449181152</v>
      </c>
    </row>
    <row r="39" spans="1:20" ht="12.75">
      <c r="A39">
        <v>25</v>
      </c>
      <c r="B39" s="49">
        <v>0.00137</v>
      </c>
      <c r="E39" s="16">
        <f t="shared" si="5"/>
        <v>95</v>
      </c>
      <c r="F39" s="17">
        <f t="shared" si="6"/>
        <v>737.5276316806506</v>
      </c>
      <c r="G39" s="18">
        <f t="shared" si="1"/>
        <v>1</v>
      </c>
      <c r="H39" s="15">
        <f t="shared" si="0"/>
        <v>8850331.580167808</v>
      </c>
      <c r="I39" s="8">
        <f t="shared" si="2"/>
        <v>19662681.219384115</v>
      </c>
      <c r="J39" s="9">
        <f t="shared" si="3"/>
        <v>275277.53707137785</v>
      </c>
      <c r="K39" s="8">
        <f t="shared" si="4"/>
        <v>19937958.756455492</v>
      </c>
      <c r="L39" s="19">
        <f t="shared" si="7"/>
        <v>1</v>
      </c>
      <c r="M39" s="20">
        <f t="shared" si="8"/>
        <v>0.07375276316806503</v>
      </c>
      <c r="N39" s="21">
        <f t="shared" si="9"/>
        <v>0.7064007067306669</v>
      </c>
      <c r="O39" s="22">
        <f t="shared" si="10"/>
        <v>0.05209900402526064</v>
      </c>
      <c r="P39">
        <v>25</v>
      </c>
      <c r="Q39">
        <v>0.000686</v>
      </c>
      <c r="S39" s="15">
        <f t="shared" si="11"/>
        <v>29906.938134683238</v>
      </c>
      <c r="T39" s="15">
        <f t="shared" si="12"/>
        <v>21126.282234490573</v>
      </c>
    </row>
    <row r="40" spans="1:20" ht="12.75">
      <c r="A40">
        <v>26</v>
      </c>
      <c r="B40" s="49">
        <v>0.001364</v>
      </c>
      <c r="E40" s="16">
        <f t="shared" si="5"/>
        <v>96</v>
      </c>
      <c r="F40" s="17">
        <f t="shared" si="6"/>
        <v>542.6160417629834</v>
      </c>
      <c r="G40" s="18">
        <f t="shared" si="1"/>
        <v>1</v>
      </c>
      <c r="H40" s="15">
        <f t="shared" si="0"/>
        <v>6511392.501155801</v>
      </c>
      <c r="I40" s="8">
        <f t="shared" si="2"/>
        <v>13426566.255299691</v>
      </c>
      <c r="J40" s="9">
        <f t="shared" si="3"/>
        <v>187971.92757419584</v>
      </c>
      <c r="K40" s="8">
        <f t="shared" si="4"/>
        <v>13614538.182873886</v>
      </c>
      <c r="L40" s="19">
        <f t="shared" si="7"/>
        <v>1</v>
      </c>
      <c r="M40" s="20">
        <f t="shared" si="8"/>
        <v>0.054261604176298314</v>
      </c>
      <c r="N40" s="21">
        <f t="shared" si="9"/>
        <v>0.6966476397738333</v>
      </c>
      <c r="O40" s="22">
        <f t="shared" si="10"/>
        <v>0.037801218479760194</v>
      </c>
      <c r="P40">
        <v>26</v>
      </c>
      <c r="Q40">
        <v>0.000714</v>
      </c>
      <c r="S40" s="15">
        <f t="shared" si="11"/>
        <v>20421.807274310828</v>
      </c>
      <c r="T40" s="15">
        <f t="shared" si="12"/>
        <v>14226.803837564737</v>
      </c>
    </row>
    <row r="41" spans="1:20" ht="12.75">
      <c r="A41">
        <v>27</v>
      </c>
      <c r="B41" s="49">
        <v>0.001362</v>
      </c>
      <c r="E41" s="16">
        <f t="shared" si="5"/>
        <v>97</v>
      </c>
      <c r="F41" s="17">
        <f t="shared" si="6"/>
        <v>388.42192640727995</v>
      </c>
      <c r="G41" s="18">
        <f t="shared" si="1"/>
        <v>1</v>
      </c>
      <c r="H41" s="15">
        <f t="shared" si="0"/>
        <v>4661063.11688736</v>
      </c>
      <c r="I41" s="8">
        <f t="shared" si="2"/>
        <v>8953475.065986525</v>
      </c>
      <c r="J41" s="9">
        <f t="shared" si="3"/>
        <v>125348.65092381147</v>
      </c>
      <c r="K41" s="8">
        <f t="shared" si="4"/>
        <v>9078823.716910336</v>
      </c>
      <c r="L41" s="19">
        <f t="shared" si="7"/>
        <v>1</v>
      </c>
      <c r="M41" s="20">
        <f t="shared" si="8"/>
        <v>0.038842192640727975</v>
      </c>
      <c r="N41" s="21">
        <f t="shared" si="9"/>
        <v>0.6870292305461866</v>
      </c>
      <c r="O41" s="22">
        <f t="shared" si="10"/>
        <v>0.02668572172268609</v>
      </c>
      <c r="P41">
        <v>27</v>
      </c>
      <c r="Q41">
        <v>0.000738</v>
      </c>
      <c r="S41" s="15">
        <f t="shared" si="11"/>
        <v>13618.235575365505</v>
      </c>
      <c r="T41" s="15">
        <f t="shared" si="12"/>
        <v>9356.125908740067</v>
      </c>
    </row>
    <row r="42" spans="1:20" ht="12.75">
      <c r="A42">
        <v>28</v>
      </c>
      <c r="B42" s="49">
        <v>0.001373</v>
      </c>
      <c r="E42" s="16">
        <f t="shared" si="5"/>
        <v>98</v>
      </c>
      <c r="F42" s="17">
        <f t="shared" si="6"/>
        <v>270.66638150994334</v>
      </c>
      <c r="G42" s="18">
        <f t="shared" si="1"/>
        <v>1</v>
      </c>
      <c r="H42" s="15">
        <f t="shared" si="0"/>
        <v>3247996.57811932</v>
      </c>
      <c r="I42" s="8">
        <f t="shared" si="2"/>
        <v>5830827.138791016</v>
      </c>
      <c r="J42" s="9">
        <f t="shared" si="3"/>
        <v>81631.5799430743</v>
      </c>
      <c r="K42" s="8">
        <f t="shared" si="4"/>
        <v>5912458.71873409</v>
      </c>
      <c r="L42" s="19">
        <f t="shared" si="7"/>
        <v>1</v>
      </c>
      <c r="M42" s="20">
        <f t="shared" si="8"/>
        <v>0.027066638150994318</v>
      </c>
      <c r="N42" s="21">
        <f t="shared" si="9"/>
        <v>0.6775436198680341</v>
      </c>
      <c r="O42" s="22">
        <f t="shared" si="10"/>
        <v>0.018338827990482923</v>
      </c>
      <c r="P42">
        <v>28</v>
      </c>
      <c r="Q42">
        <v>0.000758</v>
      </c>
      <c r="S42" s="15">
        <f t="shared" si="11"/>
        <v>8868.688078101135</v>
      </c>
      <c r="T42" s="15">
        <f t="shared" si="12"/>
        <v>6008.923023917122</v>
      </c>
    </row>
    <row r="43" spans="1:20" ht="12.75">
      <c r="A43">
        <v>29</v>
      </c>
      <c r="B43" s="49">
        <v>0.001393</v>
      </c>
      <c r="E43" s="16">
        <f t="shared" si="5"/>
        <v>99</v>
      </c>
      <c r="F43" s="17">
        <f t="shared" si="6"/>
        <v>183.81603567655878</v>
      </c>
      <c r="G43" s="18">
        <f t="shared" si="1"/>
        <v>1</v>
      </c>
      <c r="H43" s="15">
        <f t="shared" si="0"/>
        <v>2205792.4281187053</v>
      </c>
      <c r="I43" s="8">
        <f t="shared" si="2"/>
        <v>3706666.290615385</v>
      </c>
      <c r="J43" s="9">
        <f t="shared" si="3"/>
        <v>51893.32806861543</v>
      </c>
      <c r="K43" s="8">
        <f t="shared" si="4"/>
        <v>3758559.6186840003</v>
      </c>
      <c r="L43" s="19">
        <f t="shared" si="7"/>
        <v>1</v>
      </c>
      <c r="M43" s="20">
        <f t="shared" si="8"/>
        <v>0.018381603567655867</v>
      </c>
      <c r="N43" s="21">
        <f t="shared" si="9"/>
        <v>0.6681889742288305</v>
      </c>
      <c r="O43" s="22">
        <f t="shared" si="10"/>
        <v>0.012282384832552985</v>
      </c>
      <c r="P43">
        <v>29</v>
      </c>
      <c r="Q43">
        <v>0.000774</v>
      </c>
      <c r="S43" s="15">
        <f t="shared" si="11"/>
        <v>5637.839428026001</v>
      </c>
      <c r="T43" s="15">
        <f t="shared" si="12"/>
        <v>3767.14214427955</v>
      </c>
    </row>
    <row r="44" spans="1:20" ht="12.75">
      <c r="A44">
        <v>30</v>
      </c>
      <c r="B44" s="48">
        <v>0.001419</v>
      </c>
      <c r="E44" s="16">
        <f t="shared" si="5"/>
        <v>100</v>
      </c>
      <c r="F44" s="17">
        <f t="shared" si="6"/>
        <v>121.88492075244828</v>
      </c>
      <c r="G44" s="18">
        <f t="shared" si="1"/>
        <v>1</v>
      </c>
      <c r="H44" s="15">
        <f t="shared" si="0"/>
        <v>1462619.0490293794</v>
      </c>
      <c r="I44" s="8">
        <f t="shared" si="2"/>
        <v>2295940.569654621</v>
      </c>
      <c r="J44" s="9">
        <f t="shared" si="3"/>
        <v>32143.167975164724</v>
      </c>
      <c r="K44" s="8">
        <f t="shared" si="4"/>
        <v>2328083.737629786</v>
      </c>
      <c r="L44" s="19">
        <f t="shared" si="7"/>
        <v>1</v>
      </c>
      <c r="M44" s="20">
        <f t="shared" si="8"/>
        <v>0.01218849207524482</v>
      </c>
      <c r="N44" s="21">
        <f t="shared" si="9"/>
        <v>0.6589634854327717</v>
      </c>
      <c r="O44" s="22">
        <f t="shared" si="10"/>
        <v>0.008031771220073043</v>
      </c>
      <c r="P44">
        <v>30</v>
      </c>
      <c r="Q44">
        <v>0.000784</v>
      </c>
      <c r="S44" s="15">
        <f t="shared" si="11"/>
        <v>3492.1256064446793</v>
      </c>
      <c r="T44" s="15">
        <f t="shared" si="12"/>
        <v>2301.1832611918176</v>
      </c>
    </row>
    <row r="45" spans="1:20" ht="12.75">
      <c r="A45">
        <v>31</v>
      </c>
      <c r="B45" s="48">
        <v>0.001445</v>
      </c>
      <c r="E45" s="16">
        <f t="shared" si="5"/>
        <v>101</v>
      </c>
      <c r="F45" s="17">
        <f t="shared" si="6"/>
        <v>78.76630176245841</v>
      </c>
      <c r="G45" s="18">
        <f t="shared" si="1"/>
        <v>1</v>
      </c>
      <c r="H45" s="15">
        <f t="shared" si="0"/>
        <v>945195.621149501</v>
      </c>
      <c r="I45" s="8">
        <f t="shared" si="2"/>
        <v>1382888.1164802853</v>
      </c>
      <c r="J45" s="9">
        <f t="shared" si="3"/>
        <v>19360.433630724012</v>
      </c>
      <c r="K45" s="8">
        <f t="shared" si="4"/>
        <v>1402248.5501110093</v>
      </c>
      <c r="L45" s="19">
        <f t="shared" si="7"/>
        <v>1</v>
      </c>
      <c r="M45" s="20">
        <f t="shared" si="8"/>
        <v>0.007876630176245836</v>
      </c>
      <c r="N45" s="21">
        <f t="shared" si="9"/>
        <v>0.6498653702492818</v>
      </c>
      <c r="O45" s="22">
        <f t="shared" si="10"/>
        <v>0.005118749185802666</v>
      </c>
      <c r="P45">
        <v>31</v>
      </c>
      <c r="Q45">
        <v>0.000789</v>
      </c>
      <c r="S45" s="15">
        <f t="shared" si="11"/>
        <v>2103.372825166514</v>
      </c>
      <c r="T45" s="15">
        <f t="shared" si="12"/>
        <v>1366.9091597991144</v>
      </c>
    </row>
    <row r="46" spans="1:20" ht="12.75">
      <c r="A46">
        <v>32</v>
      </c>
      <c r="B46" s="48">
        <v>0.001478</v>
      </c>
      <c r="E46" s="16">
        <f t="shared" si="5"/>
        <v>102</v>
      </c>
      <c r="F46" s="17">
        <f t="shared" si="6"/>
        <v>49.50824390758619</v>
      </c>
      <c r="G46" s="18">
        <f t="shared" si="1"/>
        <v>1</v>
      </c>
      <c r="H46" s="15">
        <f t="shared" si="0"/>
        <v>594098.9268910344</v>
      </c>
      <c r="I46" s="8">
        <f t="shared" si="2"/>
        <v>808149.6232199749</v>
      </c>
      <c r="J46" s="9">
        <f t="shared" si="3"/>
        <v>11314.09472507966</v>
      </c>
      <c r="K46" s="8">
        <f t="shared" si="4"/>
        <v>819463.7179450546</v>
      </c>
      <c r="L46" s="19">
        <f t="shared" si="7"/>
        <v>1</v>
      </c>
      <c r="M46" s="20">
        <f t="shared" si="8"/>
        <v>0.004950824390758616</v>
      </c>
      <c r="N46" s="21">
        <f t="shared" si="9"/>
        <v>0.6408928700683253</v>
      </c>
      <c r="O46" s="22">
        <f t="shared" si="10"/>
        <v>0.0031729480529975574</v>
      </c>
      <c r="P46">
        <v>32</v>
      </c>
      <c r="Q46">
        <v>0.000789</v>
      </c>
      <c r="S46" s="15">
        <f t="shared" si="11"/>
        <v>1229.195576917582</v>
      </c>
      <c r="T46" s="15">
        <f t="shared" si="12"/>
        <v>787.782681166</v>
      </c>
    </row>
    <row r="47" spans="1:20" ht="12.75">
      <c r="A47">
        <v>33</v>
      </c>
      <c r="B47" s="48">
        <v>0.001519</v>
      </c>
      <c r="E47" s="16">
        <f t="shared" si="5"/>
        <v>103</v>
      </c>
      <c r="F47" s="17">
        <f t="shared" si="6"/>
        <v>30.198741569285982</v>
      </c>
      <c r="G47" s="18">
        <f t="shared" si="1"/>
        <v>1</v>
      </c>
      <c r="H47" s="15">
        <f t="shared" si="0"/>
        <v>362384.8988314318</v>
      </c>
      <c r="I47" s="8">
        <f t="shared" si="2"/>
        <v>457078.8191136228</v>
      </c>
      <c r="J47" s="9">
        <f t="shared" si="3"/>
        <v>6399.103467590725</v>
      </c>
      <c r="K47" s="8">
        <f t="shared" si="4"/>
        <v>463477.9225812135</v>
      </c>
      <c r="L47" s="19">
        <f t="shared" si="7"/>
        <v>1</v>
      </c>
      <c r="M47" s="20">
        <f t="shared" si="8"/>
        <v>0.003019874156928596</v>
      </c>
      <c r="N47" s="21">
        <f t="shared" si="9"/>
        <v>0.6320442505604786</v>
      </c>
      <c r="O47" s="22">
        <f t="shared" si="10"/>
        <v>0.0019086940983028917</v>
      </c>
      <c r="P47">
        <v>33</v>
      </c>
      <c r="Q47">
        <v>0.00079</v>
      </c>
      <c r="S47" s="15">
        <f t="shared" si="11"/>
        <v>695.2168838718203</v>
      </c>
      <c r="T47" s="15">
        <f t="shared" si="12"/>
        <v>439.40783434375595</v>
      </c>
    </row>
    <row r="48" spans="1:20" ht="12.75">
      <c r="A48">
        <v>34</v>
      </c>
      <c r="B48" s="48">
        <v>0.001569</v>
      </c>
      <c r="E48" s="16">
        <f t="shared" si="5"/>
        <v>104</v>
      </c>
      <c r="F48" s="17">
        <f t="shared" si="6"/>
        <v>17.83151133189943</v>
      </c>
      <c r="G48" s="18">
        <f t="shared" si="1"/>
        <v>1</v>
      </c>
      <c r="H48" s="15">
        <f t="shared" si="0"/>
        <v>213978.13598279317</v>
      </c>
      <c r="I48" s="8">
        <f t="shared" si="2"/>
        <v>249499.78659842035</v>
      </c>
      <c r="J48" s="9">
        <f t="shared" si="3"/>
        <v>3492.997012377888</v>
      </c>
      <c r="K48" s="8">
        <f t="shared" si="4"/>
        <v>252992.78361079824</v>
      </c>
      <c r="L48" s="19">
        <f t="shared" si="7"/>
        <v>1</v>
      </c>
      <c r="M48" s="20">
        <f t="shared" si="8"/>
        <v>0.001783151133189942</v>
      </c>
      <c r="N48" s="21">
        <f t="shared" si="9"/>
        <v>0.6233178013416949</v>
      </c>
      <c r="O48" s="22">
        <f t="shared" si="10"/>
        <v>0.0011114698437999064</v>
      </c>
      <c r="P48">
        <v>34</v>
      </c>
      <c r="Q48">
        <v>0.000791</v>
      </c>
      <c r="S48" s="15">
        <f t="shared" si="11"/>
        <v>379.4891754161974</v>
      </c>
      <c r="T48" s="15">
        <f t="shared" si="12"/>
        <v>236.54235845339693</v>
      </c>
    </row>
    <row r="49" spans="1:20" ht="12.75">
      <c r="A49">
        <v>35</v>
      </c>
      <c r="B49" s="49">
        <v>0.001631</v>
      </c>
      <c r="E49" s="16">
        <f t="shared" si="5"/>
        <v>105</v>
      </c>
      <c r="F49" s="17">
        <f t="shared" si="6"/>
        <v>10.163890133137347</v>
      </c>
      <c r="G49" s="18">
        <f t="shared" si="1"/>
        <v>1</v>
      </c>
      <c r="H49" s="15">
        <f t="shared" si="0"/>
        <v>121966.68159764816</v>
      </c>
      <c r="I49" s="8">
        <f t="shared" si="2"/>
        <v>131026.10201315008</v>
      </c>
      <c r="J49" s="9">
        <f t="shared" si="3"/>
        <v>1834.3654281841027</v>
      </c>
      <c r="K49" s="8">
        <f t="shared" si="4"/>
        <v>132860.46744133419</v>
      </c>
      <c r="L49" s="19">
        <f t="shared" si="7"/>
        <v>1</v>
      </c>
      <c r="M49" s="20">
        <f t="shared" si="8"/>
        <v>0.001016389013313734</v>
      </c>
      <c r="N49" s="21">
        <f t="shared" si="9"/>
        <v>0.6147118356426972</v>
      </c>
      <c r="O49" s="22">
        <f t="shared" si="10"/>
        <v>0.0006247863561011552</v>
      </c>
      <c r="P49">
        <v>35</v>
      </c>
      <c r="Q49">
        <v>0.000792</v>
      </c>
      <c r="S49" s="15">
        <f t="shared" si="11"/>
        <v>199.29070116200128</v>
      </c>
      <c r="T49" s="15">
        <f t="shared" si="12"/>
        <v>122.50635273781401</v>
      </c>
    </row>
    <row r="50" spans="1:20" ht="12.75">
      <c r="A50">
        <v>36</v>
      </c>
      <c r="B50" s="49">
        <v>0.001709</v>
      </c>
      <c r="E50" s="16">
        <f t="shared" si="5"/>
        <v>106</v>
      </c>
      <c r="F50" s="17">
        <f t="shared" si="6"/>
        <v>5.574853082465302</v>
      </c>
      <c r="G50" s="18">
        <f t="shared" si="1"/>
        <v>1</v>
      </c>
      <c r="H50" s="15">
        <f t="shared" si="0"/>
        <v>66898.23698958363</v>
      </c>
      <c r="I50" s="8">
        <f t="shared" si="2"/>
        <v>65962.23045175055</v>
      </c>
      <c r="J50" s="9">
        <f t="shared" si="3"/>
        <v>923.4712263245086</v>
      </c>
      <c r="K50" s="8">
        <f t="shared" si="4"/>
        <v>66885.70167807506</v>
      </c>
      <c r="L50" s="19">
        <f t="shared" si="7"/>
        <v>1</v>
      </c>
      <c r="M50" s="20">
        <f t="shared" si="8"/>
        <v>0.0005574853082465298</v>
      </c>
      <c r="N50" s="21">
        <f t="shared" si="9"/>
        <v>0.606224689982936</v>
      </c>
      <c r="O50" s="22">
        <f t="shared" si="10"/>
        <v>0.000337961358161794</v>
      </c>
      <c r="P50">
        <v>36</v>
      </c>
      <c r="Q50">
        <v>0.000794</v>
      </c>
      <c r="S50" s="15">
        <f t="shared" si="11"/>
        <v>100.32855251711258</v>
      </c>
      <c r="T50" s="15">
        <f t="shared" si="12"/>
        <v>60.82164564612329</v>
      </c>
    </row>
    <row r="51" spans="1:20" ht="12.75">
      <c r="A51">
        <v>37</v>
      </c>
      <c r="B51" s="49">
        <v>0.001807</v>
      </c>
      <c r="E51" s="16">
        <f t="shared" si="5"/>
        <v>107</v>
      </c>
      <c r="F51" s="17">
        <f t="shared" si="6"/>
        <v>2.9319323079832347</v>
      </c>
      <c r="G51" s="18">
        <f t="shared" si="1"/>
        <v>1</v>
      </c>
      <c r="H51" s="15">
        <f t="shared" si="0"/>
        <v>35183.18769579881</v>
      </c>
      <c r="I51" s="8">
        <f t="shared" si="2"/>
        <v>31702.513982276243</v>
      </c>
      <c r="J51" s="9">
        <f t="shared" si="3"/>
        <v>443.8351957518678</v>
      </c>
      <c r="K51" s="8">
        <f t="shared" si="4"/>
        <v>32146.34917802811</v>
      </c>
      <c r="L51" s="19">
        <f t="shared" si="7"/>
        <v>1</v>
      </c>
      <c r="M51" s="20">
        <f t="shared" si="8"/>
        <v>0.00029319323079832324</v>
      </c>
      <c r="N51" s="21">
        <f t="shared" si="9"/>
        <v>0.5978547238490493</v>
      </c>
      <c r="O51" s="22">
        <f t="shared" si="10"/>
        <v>0.0001752869580333421</v>
      </c>
      <c r="P51">
        <v>37</v>
      </c>
      <c r="Q51">
        <v>0.000823</v>
      </c>
      <c r="S51" s="15">
        <f t="shared" si="11"/>
        <v>48.21952376704217</v>
      </c>
      <c r="T51" s="15">
        <f t="shared" si="12"/>
        <v>28.828270065877664</v>
      </c>
    </row>
    <row r="52" spans="1:20" ht="12.75">
      <c r="A52">
        <v>38</v>
      </c>
      <c r="B52" s="49">
        <v>0.001927</v>
      </c>
      <c r="E52" s="16">
        <f t="shared" si="5"/>
        <v>108</v>
      </c>
      <c r="F52" s="17">
        <f t="shared" si="6"/>
        <v>1.4724662479184163</v>
      </c>
      <c r="G52" s="18">
        <f t="shared" si="1"/>
        <v>1</v>
      </c>
      <c r="H52" s="15">
        <f t="shared" si="0"/>
        <v>17669.594975020995</v>
      </c>
      <c r="I52" s="8">
        <f t="shared" si="2"/>
        <v>14476.754203007116</v>
      </c>
      <c r="J52" s="9">
        <f t="shared" si="3"/>
        <v>202.6745588420998</v>
      </c>
      <c r="K52" s="8">
        <f t="shared" si="4"/>
        <v>14679.428761849216</v>
      </c>
      <c r="L52" s="19">
        <f t="shared" si="7"/>
        <v>1</v>
      </c>
      <c r="M52" s="20">
        <f t="shared" si="8"/>
        <v>0.00014724662479184152</v>
      </c>
      <c r="N52" s="21">
        <f t="shared" si="9"/>
        <v>0.5896003193777606</v>
      </c>
      <c r="O52" s="22">
        <f t="shared" si="10"/>
        <v>8.681665700456705E-05</v>
      </c>
      <c r="P52">
        <v>38</v>
      </c>
      <c r="Q52">
        <v>0.000872</v>
      </c>
      <c r="S52" s="15">
        <f t="shared" si="11"/>
        <v>22.019143142773824</v>
      </c>
      <c r="T52" s="15">
        <f t="shared" si="12"/>
        <v>12.982493829404074</v>
      </c>
    </row>
    <row r="53" spans="1:20" ht="12.75">
      <c r="A53">
        <v>39</v>
      </c>
      <c r="B53" s="49">
        <v>0.00207</v>
      </c>
      <c r="E53" s="16">
        <f t="shared" si="5"/>
        <v>109</v>
      </c>
      <c r="F53" s="17">
        <f t="shared" si="6"/>
        <v>0.7028478967201538</v>
      </c>
      <c r="G53" s="18">
        <f t="shared" si="1"/>
        <v>1</v>
      </c>
      <c r="H53" s="15">
        <f t="shared" si="0"/>
        <v>8434.174760641845</v>
      </c>
      <c r="I53" s="8">
        <f t="shared" si="2"/>
        <v>6245.254001207371</v>
      </c>
      <c r="J53" s="9">
        <f t="shared" si="3"/>
        <v>87.43355601690328</v>
      </c>
      <c r="K53" s="8">
        <f t="shared" si="4"/>
        <v>6332.687557224274</v>
      </c>
      <c r="L53" s="19">
        <f t="shared" si="7"/>
        <v>1</v>
      </c>
      <c r="M53" s="20">
        <f t="shared" si="8"/>
        <v>7.028478967201533E-05</v>
      </c>
      <c r="N53" s="21">
        <f t="shared" si="9"/>
        <v>0.5814598810431564</v>
      </c>
      <c r="O53" s="22">
        <f t="shared" si="10"/>
        <v>4.08677854418333E-05</v>
      </c>
      <c r="P53">
        <v>39</v>
      </c>
      <c r="Q53">
        <v>0.000945</v>
      </c>
      <c r="S53" s="15">
        <f t="shared" si="11"/>
        <v>9.499031335836412</v>
      </c>
      <c r="T53" s="15">
        <f t="shared" si="12"/>
        <v>5.523305630560655</v>
      </c>
    </row>
    <row r="54" spans="1:20" ht="12.75">
      <c r="A54">
        <v>40</v>
      </c>
      <c r="B54" s="48">
        <v>0.002234</v>
      </c>
      <c r="E54" s="16">
        <f t="shared" si="5"/>
        <v>110</v>
      </c>
      <c r="F54" s="17">
        <f t="shared" si="6"/>
        <v>0.3171207539127531</v>
      </c>
      <c r="G54" s="18">
        <f t="shared" si="1"/>
        <v>1</v>
      </c>
      <c r="H54" s="15">
        <f t="shared" si="0"/>
        <v>3805.449046953037</v>
      </c>
      <c r="I54" s="8">
        <f t="shared" si="2"/>
        <v>2527.2385102712374</v>
      </c>
      <c r="J54" s="9">
        <f t="shared" si="3"/>
        <v>35.381339143797355</v>
      </c>
      <c r="K54" s="8">
        <f t="shared" si="4"/>
        <v>2562.619849415035</v>
      </c>
      <c r="L54" s="19">
        <f t="shared" si="7"/>
        <v>1</v>
      </c>
      <c r="M54" s="20">
        <f t="shared" si="8"/>
        <v>3.171207539127528E-05</v>
      </c>
      <c r="N54" s="21">
        <f t="shared" si="9"/>
        <v>0.5734318353482805</v>
      </c>
      <c r="O54" s="22">
        <f t="shared" si="10"/>
        <v>1.818471359432202E-05</v>
      </c>
      <c r="P54">
        <v>40</v>
      </c>
      <c r="Q54">
        <v>0.001043</v>
      </c>
      <c r="S54" s="15">
        <f t="shared" si="11"/>
        <v>3.8439297741225524</v>
      </c>
      <c r="T54" s="15">
        <f t="shared" si="12"/>
        <v>2.2042317053249962</v>
      </c>
    </row>
    <row r="55" spans="1:20" ht="12.75">
      <c r="A55">
        <v>41</v>
      </c>
      <c r="B55" s="48">
        <v>0.00242</v>
      </c>
      <c r="E55" s="16">
        <f t="shared" si="5"/>
        <v>111</v>
      </c>
      <c r="F55" s="17">
        <f t="shared" si="6"/>
        <v>0.13438118795354476</v>
      </c>
      <c r="G55" s="18">
        <f t="shared" si="1"/>
        <v>1</v>
      </c>
      <c r="H55" s="15">
        <f t="shared" si="0"/>
        <v>1612.5742554425372</v>
      </c>
      <c r="I55" s="8">
        <f t="shared" si="2"/>
        <v>950.0455939724977</v>
      </c>
      <c r="J55" s="9">
        <f t="shared" si="3"/>
        <v>13.30063831561498</v>
      </c>
      <c r="K55" s="8">
        <f t="shared" si="4"/>
        <v>963.3462322881127</v>
      </c>
      <c r="L55" s="19">
        <f t="shared" si="7"/>
        <v>1</v>
      </c>
      <c r="M55" s="20">
        <f t="shared" si="8"/>
        <v>1.3438118795354463E-05</v>
      </c>
      <c r="N55" s="21">
        <f t="shared" si="9"/>
        <v>0.5655146305209866</v>
      </c>
      <c r="O55" s="22">
        <f t="shared" si="10"/>
        <v>7.599452785452005E-06</v>
      </c>
      <c r="P55">
        <v>41</v>
      </c>
      <c r="Q55">
        <v>0.001168</v>
      </c>
      <c r="S55" s="15">
        <f t="shared" si="11"/>
        <v>1.445019348432169</v>
      </c>
      <c r="T55" s="15">
        <f t="shared" si="12"/>
        <v>0.8171795829242948</v>
      </c>
    </row>
    <row r="56" spans="1:20" ht="12.75">
      <c r="A56">
        <v>42</v>
      </c>
      <c r="B56" s="48">
        <v>0.002628</v>
      </c>
      <c r="E56" s="16">
        <f t="shared" si="5"/>
        <v>112</v>
      </c>
      <c r="F56" s="17">
        <f t="shared" si="6"/>
        <v>0.053072640751560915</v>
      </c>
      <c r="G56" s="18">
        <f t="shared" si="1"/>
        <v>1</v>
      </c>
      <c r="H56" s="15">
        <f t="shared" si="0"/>
        <v>636.871689018731</v>
      </c>
      <c r="I56" s="8">
        <f t="shared" si="2"/>
        <v>326.4745432693817</v>
      </c>
      <c r="J56" s="9">
        <f t="shared" si="3"/>
        <v>4.570643605771347</v>
      </c>
      <c r="K56" s="8">
        <f t="shared" si="4"/>
        <v>331.04518687515304</v>
      </c>
      <c r="L56" s="19">
        <f t="shared" si="7"/>
        <v>1</v>
      </c>
      <c r="M56" s="20">
        <f t="shared" si="8"/>
        <v>5.307264075156086E-06</v>
      </c>
      <c r="N56" s="21">
        <f t="shared" si="9"/>
        <v>0.5577067362139907</v>
      </c>
      <c r="O56" s="22">
        <f t="shared" si="10"/>
        <v>2.9598969255810646E-06</v>
      </c>
      <c r="P56">
        <v>42</v>
      </c>
      <c r="Q56">
        <v>0.001322</v>
      </c>
      <c r="S56" s="15">
        <f t="shared" si="11"/>
        <v>0.4965677803127296</v>
      </c>
      <c r="T56" s="15">
        <f t="shared" si="12"/>
        <v>0.2769391960672384</v>
      </c>
    </row>
    <row r="57" spans="1:20" ht="12.75">
      <c r="A57">
        <v>43</v>
      </c>
      <c r="B57" s="48">
        <v>0.00286</v>
      </c>
      <c r="E57" s="16">
        <f t="shared" si="5"/>
        <v>113</v>
      </c>
      <c r="F57" s="17">
        <f t="shared" si="6"/>
        <v>0.01935495521040525</v>
      </c>
      <c r="G57" s="18">
        <f t="shared" si="1"/>
        <v>1</v>
      </c>
      <c r="H57" s="15">
        <f t="shared" si="0"/>
        <v>232.25946252486298</v>
      </c>
      <c r="I57" s="8">
        <f t="shared" si="2"/>
        <v>98.78572435029005</v>
      </c>
      <c r="J57" s="9">
        <f t="shared" si="3"/>
        <v>1.383000140904062</v>
      </c>
      <c r="K57" s="8">
        <f t="shared" si="4"/>
        <v>100.16872449119411</v>
      </c>
      <c r="L57" s="19">
        <f t="shared" si="7"/>
        <v>1</v>
      </c>
      <c r="M57" s="20">
        <f t="shared" si="8"/>
        <v>1.935495521040523E-06</v>
      </c>
      <c r="N57" s="21">
        <f t="shared" si="9"/>
        <v>0.5500066432090638</v>
      </c>
      <c r="O57" s="22">
        <f t="shared" si="10"/>
        <v>1.0645353944736759E-06</v>
      </c>
      <c r="P57">
        <v>43</v>
      </c>
      <c r="Q57">
        <v>0.001505</v>
      </c>
      <c r="S57" s="15">
        <f t="shared" si="11"/>
        <v>0.15025308673679116</v>
      </c>
      <c r="T57" s="15">
        <f t="shared" si="12"/>
        <v>0.0826401958679028</v>
      </c>
    </row>
    <row r="58" spans="1:20" ht="12.75">
      <c r="A58">
        <v>44</v>
      </c>
      <c r="B58" s="48">
        <v>0.003117</v>
      </c>
      <c r="E58" s="16">
        <f t="shared" si="5"/>
        <v>114</v>
      </c>
      <c r="F58" s="17">
        <f t="shared" si="6"/>
        <v>0.006443709753513746</v>
      </c>
      <c r="G58" s="18">
        <f t="shared" si="1"/>
        <v>1</v>
      </c>
      <c r="H58" s="15">
        <f t="shared" si="0"/>
        <v>77.32451704216496</v>
      </c>
      <c r="I58" s="8">
        <f t="shared" si="2"/>
        <v>22.844207449029156</v>
      </c>
      <c r="J58" s="9">
        <f t="shared" si="3"/>
        <v>0.31981890428640847</v>
      </c>
      <c r="K58" s="8">
        <f t="shared" si="4"/>
        <v>23.164026353315563</v>
      </c>
      <c r="L58" s="19">
        <f t="shared" si="7"/>
        <v>1</v>
      </c>
      <c r="M58" s="20">
        <f t="shared" si="8"/>
        <v>6.44370975351374E-07</v>
      </c>
      <c r="N58" s="21">
        <f t="shared" si="9"/>
        <v>0.5424128631253095</v>
      </c>
      <c r="O58" s="22">
        <f t="shared" si="10"/>
        <v>3.4951510565518697E-07</v>
      </c>
      <c r="P58">
        <v>44</v>
      </c>
      <c r="Q58">
        <v>0.001715</v>
      </c>
      <c r="S58" s="15">
        <f t="shared" si="11"/>
        <v>0.03474603952997334</v>
      </c>
      <c r="T58" s="15">
        <f t="shared" si="12"/>
        <v>0.018846698783718023</v>
      </c>
    </row>
    <row r="59" spans="1:20" ht="12.75">
      <c r="A59">
        <v>45</v>
      </c>
      <c r="B59" s="49">
        <v>0.003396</v>
      </c>
      <c r="E59" s="16">
        <f t="shared" si="5"/>
        <v>115</v>
      </c>
      <c r="F59" s="17">
        <f t="shared" si="6"/>
        <v>0.0019303356871503592</v>
      </c>
      <c r="G59" s="18">
        <f t="shared" si="1"/>
        <v>1</v>
      </c>
      <c r="H59" s="15">
        <f t="shared" si="0"/>
        <v>23.16402824580431</v>
      </c>
      <c r="I59" s="8">
        <f t="shared" si="2"/>
        <v>-1.8924887470461726E-06</v>
      </c>
      <c r="J59" s="9">
        <f t="shared" si="3"/>
        <v>-2.649484245864644E-08</v>
      </c>
      <c r="K59" s="8">
        <f t="shared" si="4"/>
        <v>-1.918983589504819E-06</v>
      </c>
      <c r="L59" s="19">
        <f t="shared" si="7"/>
        <v>1</v>
      </c>
      <c r="M59" s="20">
        <f t="shared" si="8"/>
        <v>1.9303356871503575E-07</v>
      </c>
      <c r="N59" s="21">
        <f t="shared" si="9"/>
        <v>0.5349239281314688</v>
      </c>
      <c r="O59" s="22">
        <f t="shared" si="10"/>
        <v>1.0325827483828274E-07</v>
      </c>
      <c r="P59">
        <v>45</v>
      </c>
      <c r="Q59">
        <v>0.001948</v>
      </c>
      <c r="S59" s="15">
        <f t="shared" si="11"/>
        <v>-2.878475384257229E-09</v>
      </c>
      <c r="T59" s="15">
        <f t="shared" si="12"/>
        <v>-1.539765359576616E-09</v>
      </c>
    </row>
    <row r="60" spans="1:20" ht="12.75">
      <c r="A60">
        <v>46</v>
      </c>
      <c r="B60" s="49">
        <v>0.003703</v>
      </c>
      <c r="E60" s="16">
        <f t="shared" si="5"/>
      </c>
      <c r="F60" s="17">
        <f t="shared" si="6"/>
      </c>
      <c r="G60" s="18">
        <f t="shared" si="1"/>
      </c>
      <c r="H60" s="15">
        <f t="shared" si="0"/>
      </c>
      <c r="I60" s="8">
        <f t="shared" si="2"/>
      </c>
      <c r="J60" s="9">
        <f t="shared" si="3"/>
      </c>
      <c r="K60" s="8">
        <f t="shared" si="4"/>
      </c>
      <c r="L60" s="19">
        <f t="shared" si="7"/>
      </c>
      <c r="M60" s="20">
        <f t="shared" si="8"/>
      </c>
      <c r="N60" s="21">
        <f t="shared" si="9"/>
      </c>
      <c r="O60" s="22">
        <f t="shared" si="10"/>
      </c>
      <c r="P60">
        <v>46</v>
      </c>
      <c r="Q60">
        <v>0.002198</v>
      </c>
      <c r="S60" s="15">
        <f t="shared" si="11"/>
        <v>0</v>
      </c>
      <c r="T60" s="15">
        <f t="shared" si="12"/>
        <v>0</v>
      </c>
    </row>
    <row r="61" spans="1:20" ht="12.75">
      <c r="A61">
        <v>47</v>
      </c>
      <c r="B61" s="49">
        <v>0.004051</v>
      </c>
      <c r="E61" s="16">
        <f t="shared" si="5"/>
      </c>
      <c r="F61" s="17">
        <f t="shared" si="6"/>
      </c>
      <c r="G61" s="18">
        <f t="shared" si="1"/>
      </c>
      <c r="H61" s="15">
        <f t="shared" si="0"/>
      </c>
      <c r="I61" s="8">
        <f t="shared" si="2"/>
      </c>
      <c r="J61" s="9">
        <f t="shared" si="3"/>
      </c>
      <c r="K61" s="8">
        <f t="shared" si="4"/>
      </c>
      <c r="L61" s="19">
        <f t="shared" si="7"/>
      </c>
      <c r="M61" s="20">
        <f t="shared" si="8"/>
      </c>
      <c r="N61" s="21">
        <f t="shared" si="9"/>
      </c>
      <c r="O61" s="22">
        <f t="shared" si="10"/>
      </c>
      <c r="P61">
        <v>47</v>
      </c>
      <c r="Q61">
        <v>0.002463</v>
      </c>
      <c r="S61" s="15">
        <f t="shared" si="11"/>
        <v>0</v>
      </c>
      <c r="T61" s="15">
        <f t="shared" si="12"/>
        <v>0</v>
      </c>
    </row>
    <row r="62" spans="1:20" ht="12.75">
      <c r="A62">
        <v>48</v>
      </c>
      <c r="B62" s="49">
        <v>0.004444</v>
      </c>
      <c r="E62" s="16">
        <f t="shared" si="5"/>
      </c>
      <c r="F62" s="17">
        <f t="shared" si="6"/>
      </c>
      <c r="G62" s="18">
        <f t="shared" si="1"/>
      </c>
      <c r="H62" s="15">
        <f t="shared" si="0"/>
      </c>
      <c r="I62" s="8">
        <f t="shared" si="2"/>
      </c>
      <c r="J62" s="9">
        <f t="shared" si="3"/>
      </c>
      <c r="K62" s="8">
        <f t="shared" si="4"/>
      </c>
      <c r="L62" s="19">
        <f t="shared" si="7"/>
      </c>
      <c r="M62" s="20">
        <f t="shared" si="8"/>
      </c>
      <c r="N62" s="21">
        <f t="shared" si="9"/>
      </c>
      <c r="O62" s="22">
        <f t="shared" si="10"/>
      </c>
      <c r="P62">
        <v>48</v>
      </c>
      <c r="Q62">
        <v>0.00274</v>
      </c>
      <c r="S62" s="15">
        <f t="shared" si="11"/>
        <v>0</v>
      </c>
      <c r="T62" s="15">
        <f t="shared" si="12"/>
        <v>0</v>
      </c>
    </row>
    <row r="63" spans="1:20" ht="12.75">
      <c r="A63">
        <v>49</v>
      </c>
      <c r="B63" s="49">
        <v>0.004878</v>
      </c>
      <c r="E63" s="16">
        <f t="shared" si="5"/>
      </c>
      <c r="F63" s="17">
        <f t="shared" si="6"/>
      </c>
      <c r="G63" s="18">
        <f t="shared" si="1"/>
      </c>
      <c r="H63" s="15">
        <f t="shared" si="0"/>
      </c>
      <c r="I63" s="8">
        <f t="shared" si="2"/>
      </c>
      <c r="J63" s="9">
        <f t="shared" si="3"/>
      </c>
      <c r="K63" s="8">
        <f t="shared" si="4"/>
      </c>
      <c r="L63" s="19">
        <f t="shared" si="7"/>
      </c>
      <c r="M63" s="20">
        <f t="shared" si="8"/>
      </c>
      <c r="N63" s="21">
        <f t="shared" si="9"/>
      </c>
      <c r="O63" s="22">
        <f t="shared" si="10"/>
      </c>
      <c r="P63">
        <v>49</v>
      </c>
      <c r="Q63">
        <v>0.003028</v>
      </c>
      <c r="S63" s="15">
        <f t="shared" si="11"/>
        <v>0</v>
      </c>
      <c r="T63" s="15">
        <f t="shared" si="12"/>
        <v>0</v>
      </c>
    </row>
    <row r="64" spans="1:20" ht="12.75">
      <c r="A64">
        <v>50</v>
      </c>
      <c r="B64" s="48">
        <v>0.005347</v>
      </c>
      <c r="E64" s="16">
        <f t="shared" si="5"/>
      </c>
      <c r="F64" s="17">
        <f t="shared" si="6"/>
      </c>
      <c r="G64" s="18">
        <f t="shared" si="1"/>
      </c>
      <c r="H64" s="15">
        <f t="shared" si="0"/>
      </c>
      <c r="I64" s="8">
        <f t="shared" si="2"/>
      </c>
      <c r="J64" s="9">
        <f t="shared" si="3"/>
      </c>
      <c r="K64" s="8">
        <f t="shared" si="4"/>
      </c>
      <c r="L64" s="19">
        <f t="shared" si="7"/>
      </c>
      <c r="M64" s="20">
        <f t="shared" si="8"/>
      </c>
      <c r="N64" s="21">
        <f t="shared" si="9"/>
      </c>
      <c r="O64" s="22">
        <f t="shared" si="10"/>
      </c>
      <c r="P64">
        <v>50</v>
      </c>
      <c r="Q64">
        <v>0.00333</v>
      </c>
      <c r="S64" s="15">
        <f t="shared" si="11"/>
        <v>0</v>
      </c>
      <c r="T64" s="15">
        <f t="shared" si="12"/>
        <v>0</v>
      </c>
    </row>
    <row r="65" spans="1:20" ht="12.75">
      <c r="A65">
        <v>51</v>
      </c>
      <c r="B65" s="48">
        <v>0.005838</v>
      </c>
      <c r="E65" s="16">
        <f t="shared" si="5"/>
      </c>
      <c r="F65" s="17">
        <f aca="true" t="shared" si="13" ref="F65:F128">IF(E65="","",(1-VLOOKUP(E65,$A$14:$B$129,2,FALSE))*F64)</f>
      </c>
      <c r="G65" s="18">
        <f t="shared" si="1"/>
      </c>
      <c r="I65" s="8">
        <f t="shared" si="2"/>
      </c>
      <c r="J65" s="9">
        <f t="shared" si="3"/>
      </c>
      <c r="K65" s="8">
        <f t="shared" si="4"/>
      </c>
      <c r="L65" s="19">
        <f t="shared" si="7"/>
      </c>
      <c r="M65" s="20">
        <f t="shared" si="8"/>
      </c>
      <c r="N65" s="21">
        <f t="shared" si="9"/>
      </c>
      <c r="O65" s="22">
        <f t="shared" si="10"/>
      </c>
      <c r="P65">
        <v>51</v>
      </c>
      <c r="Q65">
        <v>0.003647</v>
      </c>
      <c r="S65" s="15">
        <f t="shared" si="11"/>
        <v>0</v>
      </c>
      <c r="T65" s="15">
        <f t="shared" si="12"/>
        <v>0</v>
      </c>
    </row>
    <row r="66" spans="1:20" ht="12.75">
      <c r="A66">
        <v>52</v>
      </c>
      <c r="B66" s="48">
        <v>0.006337</v>
      </c>
      <c r="E66" s="16">
        <f t="shared" si="5"/>
      </c>
      <c r="F66" s="17">
        <f t="shared" si="13"/>
      </c>
      <c r="G66" s="18">
        <f t="shared" si="1"/>
      </c>
      <c r="I66" s="8">
        <f t="shared" si="2"/>
      </c>
      <c r="J66" s="9">
        <f t="shared" si="3"/>
      </c>
      <c r="K66" s="8">
        <f t="shared" si="4"/>
      </c>
      <c r="L66" s="19">
        <f t="shared" si="7"/>
      </c>
      <c r="M66" s="20">
        <f t="shared" si="8"/>
      </c>
      <c r="N66" s="21">
        <f t="shared" si="9"/>
      </c>
      <c r="O66" s="22">
        <f t="shared" si="10"/>
      </c>
      <c r="P66">
        <v>52</v>
      </c>
      <c r="Q66">
        <v>0.00398</v>
      </c>
      <c r="S66" s="15">
        <f t="shared" si="11"/>
        <v>0</v>
      </c>
      <c r="T66" s="15">
        <f t="shared" si="12"/>
        <v>0</v>
      </c>
    </row>
    <row r="67" spans="1:20" ht="12.75">
      <c r="A67">
        <v>53</v>
      </c>
      <c r="B67" s="48">
        <v>0.006837</v>
      </c>
      <c r="E67" s="16">
        <f t="shared" si="5"/>
      </c>
      <c r="F67" s="17">
        <f t="shared" si="13"/>
      </c>
      <c r="G67" s="18">
        <f t="shared" si="1"/>
      </c>
      <c r="I67" s="8">
        <f t="shared" si="2"/>
      </c>
      <c r="J67" s="9">
        <f t="shared" si="3"/>
      </c>
      <c r="K67" s="8">
        <f t="shared" si="4"/>
      </c>
      <c r="L67" s="19">
        <f t="shared" si="7"/>
      </c>
      <c r="M67" s="20">
        <f t="shared" si="8"/>
      </c>
      <c r="N67" s="21">
        <f t="shared" si="9"/>
      </c>
      <c r="O67" s="22">
        <f t="shared" si="10"/>
      </c>
      <c r="P67">
        <v>53</v>
      </c>
      <c r="Q67">
        <v>0.004331</v>
      </c>
      <c r="S67" s="15">
        <f t="shared" si="11"/>
        <v>0</v>
      </c>
      <c r="T67" s="15">
        <f t="shared" si="12"/>
        <v>0</v>
      </c>
    </row>
    <row r="68" spans="1:20" ht="12.75">
      <c r="A68">
        <v>54</v>
      </c>
      <c r="B68" s="48">
        <v>0.007347</v>
      </c>
      <c r="E68" s="16">
        <f t="shared" si="5"/>
      </c>
      <c r="F68" s="17">
        <f t="shared" si="13"/>
      </c>
      <c r="G68" s="18">
        <f t="shared" si="1"/>
      </c>
      <c r="I68" s="8">
        <f t="shared" si="2"/>
      </c>
      <c r="J68" s="9">
        <f t="shared" si="3"/>
      </c>
      <c r="K68" s="8">
        <f t="shared" si="4"/>
      </c>
      <c r="L68" s="19">
        <f t="shared" si="7"/>
      </c>
      <c r="M68" s="20">
        <f t="shared" si="8"/>
      </c>
      <c r="N68" s="21">
        <f t="shared" si="9"/>
      </c>
      <c r="O68" s="22">
        <f t="shared" si="10"/>
      </c>
      <c r="P68">
        <v>54</v>
      </c>
      <c r="Q68">
        <v>0.004698</v>
      </c>
      <c r="S68" s="15">
        <f t="shared" si="11"/>
        <v>0</v>
      </c>
      <c r="T68" s="15">
        <f t="shared" si="12"/>
        <v>0</v>
      </c>
    </row>
    <row r="69" spans="1:20" ht="12.75">
      <c r="A69">
        <v>55</v>
      </c>
      <c r="B69" s="49">
        <v>0.007905</v>
      </c>
      <c r="E69" s="16">
        <f t="shared" si="5"/>
      </c>
      <c r="F69" s="17">
        <f t="shared" si="13"/>
      </c>
      <c r="G69" s="18">
        <f t="shared" si="1"/>
      </c>
      <c r="I69" s="8">
        <f t="shared" si="2"/>
      </c>
      <c r="J69" s="9">
        <f t="shared" si="3"/>
      </c>
      <c r="K69" s="8">
        <f t="shared" si="4"/>
      </c>
      <c r="L69" s="19">
        <f t="shared" si="7"/>
      </c>
      <c r="M69" s="20">
        <f t="shared" si="8"/>
      </c>
      <c r="N69" s="21">
        <f t="shared" si="9"/>
      </c>
      <c r="O69" s="22">
        <f t="shared" si="10"/>
      </c>
      <c r="P69">
        <v>55</v>
      </c>
      <c r="Q69">
        <v>0.005077</v>
      </c>
      <c r="S69" s="15">
        <f t="shared" si="11"/>
        <v>0</v>
      </c>
      <c r="T69" s="15">
        <f t="shared" si="12"/>
        <v>0</v>
      </c>
    </row>
    <row r="70" spans="1:20" ht="12.75">
      <c r="A70">
        <v>56</v>
      </c>
      <c r="B70" s="49">
        <v>0.008508</v>
      </c>
      <c r="E70" s="16">
        <f t="shared" si="5"/>
      </c>
      <c r="F70" s="17">
        <f t="shared" si="13"/>
      </c>
      <c r="G70" s="18">
        <f t="shared" si="1"/>
      </c>
      <c r="I70" s="8">
        <f t="shared" si="2"/>
      </c>
      <c r="J70" s="9">
        <f t="shared" si="3"/>
      </c>
      <c r="K70" s="8">
        <f t="shared" si="4"/>
      </c>
      <c r="L70" s="19">
        <f t="shared" si="7"/>
      </c>
      <c r="M70" s="20">
        <f t="shared" si="8"/>
      </c>
      <c r="N70" s="21">
        <f t="shared" si="9"/>
      </c>
      <c r="O70" s="22">
        <f t="shared" si="10"/>
      </c>
      <c r="P70">
        <v>56</v>
      </c>
      <c r="Q70">
        <v>0.005465</v>
      </c>
      <c r="S70" s="15">
        <f t="shared" si="11"/>
        <v>0</v>
      </c>
      <c r="T70" s="15">
        <f t="shared" si="12"/>
        <v>0</v>
      </c>
    </row>
    <row r="71" spans="1:20" ht="12.75">
      <c r="A71">
        <v>57</v>
      </c>
      <c r="B71" s="49">
        <v>0.009116</v>
      </c>
      <c r="E71" s="16">
        <f t="shared" si="5"/>
      </c>
      <c r="F71" s="17">
        <f t="shared" si="13"/>
      </c>
      <c r="G71" s="18">
        <f t="shared" si="1"/>
      </c>
      <c r="I71" s="8">
        <f t="shared" si="2"/>
      </c>
      <c r="J71" s="9">
        <f t="shared" si="3"/>
      </c>
      <c r="K71" s="8">
        <f t="shared" si="4"/>
      </c>
      <c r="L71" s="19">
        <f t="shared" si="7"/>
      </c>
      <c r="M71" s="20">
        <f t="shared" si="8"/>
      </c>
      <c r="N71" s="21">
        <f t="shared" si="9"/>
      </c>
      <c r="O71" s="22">
        <f t="shared" si="10"/>
      </c>
      <c r="P71">
        <v>57</v>
      </c>
      <c r="Q71">
        <v>0.005861</v>
      </c>
      <c r="S71" s="15">
        <f t="shared" si="11"/>
        <v>0</v>
      </c>
      <c r="T71" s="15">
        <f t="shared" si="12"/>
        <v>0</v>
      </c>
    </row>
    <row r="72" spans="1:20" ht="12.75">
      <c r="A72">
        <v>58</v>
      </c>
      <c r="B72" s="49">
        <v>0.009723</v>
      </c>
      <c r="E72" s="16">
        <f t="shared" si="5"/>
      </c>
      <c r="F72" s="17">
        <f t="shared" si="13"/>
      </c>
      <c r="G72" s="18">
        <f t="shared" si="1"/>
      </c>
      <c r="I72" s="8">
        <f t="shared" si="2"/>
      </c>
      <c r="J72" s="9">
        <f t="shared" si="3"/>
      </c>
      <c r="K72" s="8">
        <f t="shared" si="4"/>
      </c>
      <c r="L72" s="19">
        <f t="shared" si="7"/>
      </c>
      <c r="M72" s="20">
        <f t="shared" si="8"/>
      </c>
      <c r="N72" s="21">
        <f t="shared" si="9"/>
      </c>
      <c r="O72" s="22">
        <f t="shared" si="10"/>
      </c>
      <c r="P72">
        <v>58</v>
      </c>
      <c r="Q72">
        <v>0.006265</v>
      </c>
      <c r="S72" s="15">
        <f t="shared" si="11"/>
        <v>0</v>
      </c>
      <c r="T72" s="15">
        <f t="shared" si="12"/>
        <v>0</v>
      </c>
    </row>
    <row r="73" spans="1:20" ht="12.75">
      <c r="A73">
        <v>59</v>
      </c>
      <c r="B73" s="49">
        <v>0.010354</v>
      </c>
      <c r="E73" s="16">
        <f t="shared" si="5"/>
      </c>
      <c r="F73" s="17">
        <f t="shared" si="13"/>
      </c>
      <c r="G73" s="18">
        <f t="shared" si="1"/>
      </c>
      <c r="I73" s="8">
        <f t="shared" si="2"/>
      </c>
      <c r="J73" s="9">
        <f t="shared" si="3"/>
      </c>
      <c r="K73" s="8">
        <f t="shared" si="4"/>
      </c>
      <c r="L73" s="19">
        <f t="shared" si="7"/>
      </c>
      <c r="M73" s="20">
        <f t="shared" si="8"/>
      </c>
      <c r="N73" s="21">
        <f t="shared" si="9"/>
      </c>
      <c r="O73" s="22">
        <f t="shared" si="10"/>
      </c>
      <c r="P73">
        <v>59</v>
      </c>
      <c r="Q73">
        <v>0.006694</v>
      </c>
      <c r="S73" s="15">
        <f t="shared" si="11"/>
        <v>0</v>
      </c>
      <c r="T73" s="15">
        <f t="shared" si="12"/>
        <v>0</v>
      </c>
    </row>
    <row r="74" spans="1:20" ht="12.75">
      <c r="A74">
        <v>60</v>
      </c>
      <c r="B74" s="48">
        <v>0.011046</v>
      </c>
      <c r="E74" s="16">
        <f t="shared" si="5"/>
      </c>
      <c r="F74" s="17">
        <f t="shared" si="13"/>
      </c>
      <c r="G74" s="18">
        <f t="shared" si="1"/>
      </c>
      <c r="I74" s="8">
        <f t="shared" si="2"/>
      </c>
      <c r="J74" s="9">
        <f t="shared" si="3"/>
      </c>
      <c r="K74" s="8">
        <f t="shared" si="4"/>
      </c>
      <c r="L74" s="19">
        <f t="shared" si="7"/>
      </c>
      <c r="M74" s="20">
        <f t="shared" si="8"/>
      </c>
      <c r="N74" s="21">
        <f t="shared" si="9"/>
      </c>
      <c r="O74" s="22">
        <f t="shared" si="10"/>
      </c>
      <c r="P74">
        <v>60</v>
      </c>
      <c r="Q74">
        <v>0.00717</v>
      </c>
      <c r="S74" s="15">
        <f t="shared" si="11"/>
        <v>0</v>
      </c>
      <c r="T74" s="15">
        <f t="shared" si="12"/>
        <v>0</v>
      </c>
    </row>
    <row r="75" spans="1:20" ht="12.75">
      <c r="A75">
        <v>61</v>
      </c>
      <c r="B75" s="48">
        <v>0.011835</v>
      </c>
      <c r="E75" s="16">
        <f>IF(E74&lt;MAX($A$14:$A$129),E74+1,"")</f>
      </c>
      <c r="F75" s="17">
        <f t="shared" si="13"/>
      </c>
      <c r="G75" s="18">
        <f t="shared" si="1"/>
      </c>
      <c r="I75" s="8">
        <f t="shared" si="2"/>
      </c>
      <c r="J75" s="9">
        <f t="shared" si="3"/>
      </c>
      <c r="K75" s="8">
        <f t="shared" si="4"/>
      </c>
      <c r="L75" s="19">
        <f t="shared" si="7"/>
      </c>
      <c r="M75" s="20">
        <f t="shared" si="8"/>
      </c>
      <c r="N75" s="21">
        <f t="shared" si="9"/>
      </c>
      <c r="O75" s="22">
        <f t="shared" si="10"/>
      </c>
      <c r="P75">
        <v>61</v>
      </c>
      <c r="Q75">
        <v>0.007714</v>
      </c>
      <c r="S75" s="15">
        <f t="shared" si="11"/>
        <v>0</v>
      </c>
      <c r="T75" s="15">
        <f t="shared" si="12"/>
        <v>0</v>
      </c>
    </row>
    <row r="76" spans="1:20" ht="12.75">
      <c r="A76">
        <v>62</v>
      </c>
      <c r="B76" s="48">
        <v>0.012728</v>
      </c>
      <c r="E76" s="16">
        <f t="shared" si="5"/>
      </c>
      <c r="F76" s="17">
        <f t="shared" si="13"/>
      </c>
      <c r="G76" s="18">
        <f t="shared" si="1"/>
      </c>
      <c r="I76" s="8">
        <f t="shared" si="2"/>
      </c>
      <c r="J76" s="9">
        <f t="shared" si="3"/>
      </c>
      <c r="K76" s="8">
        <f t="shared" si="4"/>
      </c>
      <c r="L76" s="19">
        <f t="shared" si="7"/>
      </c>
      <c r="M76" s="20">
        <f t="shared" si="8"/>
      </c>
      <c r="N76" s="21">
        <f t="shared" si="9"/>
      </c>
      <c r="O76" s="22">
        <f t="shared" si="10"/>
      </c>
      <c r="P76">
        <v>62</v>
      </c>
      <c r="Q76">
        <v>0.008348</v>
      </c>
      <c r="S76" s="15">
        <f t="shared" si="11"/>
        <v>0</v>
      </c>
      <c r="T76" s="15">
        <f t="shared" si="12"/>
        <v>0</v>
      </c>
    </row>
    <row r="77" spans="1:20" ht="12.75">
      <c r="A77">
        <v>63</v>
      </c>
      <c r="B77" s="48">
        <v>0.013743</v>
      </c>
      <c r="E77" s="16">
        <f t="shared" si="5"/>
      </c>
      <c r="F77" s="17">
        <f t="shared" si="13"/>
      </c>
      <c r="G77" s="18">
        <f t="shared" si="1"/>
      </c>
      <c r="I77" s="8">
        <f t="shared" si="2"/>
      </c>
      <c r="J77" s="9">
        <f t="shared" si="3"/>
      </c>
      <c r="K77" s="8">
        <f t="shared" si="4"/>
      </c>
      <c r="L77" s="19">
        <f t="shared" si="7"/>
      </c>
      <c r="M77" s="20">
        <f t="shared" si="8"/>
      </c>
      <c r="N77" s="21">
        <f t="shared" si="9"/>
      </c>
      <c r="O77" s="22">
        <f t="shared" si="10"/>
      </c>
      <c r="P77">
        <v>63</v>
      </c>
      <c r="Q77">
        <v>0.009093</v>
      </c>
      <c r="S77" s="15">
        <f t="shared" si="11"/>
        <v>0</v>
      </c>
      <c r="T77" s="15">
        <f t="shared" si="12"/>
        <v>0</v>
      </c>
    </row>
    <row r="78" spans="1:20" ht="12.75">
      <c r="A78">
        <v>64</v>
      </c>
      <c r="B78" s="48">
        <v>0.014885</v>
      </c>
      <c r="E78" s="16">
        <f t="shared" si="5"/>
      </c>
      <c r="F78" s="17">
        <f t="shared" si="13"/>
      </c>
      <c r="G78" s="18">
        <f t="shared" si="1"/>
      </c>
      <c r="I78" s="8">
        <f t="shared" si="2"/>
      </c>
      <c r="J78" s="9">
        <f t="shared" si="3"/>
      </c>
      <c r="K78" s="8">
        <f t="shared" si="4"/>
      </c>
      <c r="L78" s="19">
        <f t="shared" si="7"/>
      </c>
      <c r="M78" s="20">
        <f t="shared" si="8"/>
      </c>
      <c r="N78" s="21">
        <f t="shared" si="9"/>
      </c>
      <c r="O78" s="22">
        <f t="shared" si="10"/>
      </c>
      <c r="P78">
        <v>64</v>
      </c>
      <c r="Q78">
        <v>0.009968</v>
      </c>
      <c r="S78" s="15">
        <f t="shared" si="11"/>
        <v>0</v>
      </c>
      <c r="T78" s="15">
        <f t="shared" si="12"/>
        <v>0</v>
      </c>
    </row>
    <row r="79" spans="1:20" ht="12.75">
      <c r="A79">
        <v>65</v>
      </c>
      <c r="B79" s="49">
        <v>0.016182</v>
      </c>
      <c r="E79" s="16">
        <f t="shared" si="5"/>
      </c>
      <c r="F79" s="17">
        <f t="shared" si="13"/>
      </c>
      <c r="G79" s="18">
        <f aca="true" t="shared" si="14" ref="G79:G129">IF(E79="","",(1+$F$7)^(E79-$A$5))</f>
      </c>
      <c r="I79" s="8">
        <f aca="true" t="shared" si="15" ref="I79:I129">IF(E79="","",K78-H79)</f>
      </c>
      <c r="J79" s="9">
        <f aca="true" t="shared" si="16" ref="J79:J129">IF(E79="","",I79*((1+$A$7)*(1+$F$7)-1))</f>
      </c>
      <c r="K79" s="8">
        <f aca="true" t="shared" si="17" ref="K79:K129">IF(E79="","",I79+J79)</f>
      </c>
      <c r="L79" s="19">
        <f t="shared" si="7"/>
      </c>
      <c r="M79" s="20">
        <f t="shared" si="8"/>
      </c>
      <c r="N79" s="21">
        <f t="shared" si="9"/>
      </c>
      <c r="O79" s="22">
        <f t="shared" si="10"/>
      </c>
      <c r="P79">
        <v>65</v>
      </c>
      <c r="Q79">
        <v>0.010993</v>
      </c>
      <c r="S79" s="15">
        <f t="shared" si="11"/>
        <v>0</v>
      </c>
      <c r="T79" s="15">
        <f t="shared" si="12"/>
        <v>0</v>
      </c>
    </row>
    <row r="80" spans="1:20" ht="12.75">
      <c r="A80">
        <v>66</v>
      </c>
      <c r="B80" s="49">
        <v>0.017612</v>
      </c>
      <c r="E80" s="16">
        <f aca="true" t="shared" si="18" ref="E80:E129">IF(E79&lt;MAX($A$14:$A$129),E79+1,"")</f>
      </c>
      <c r="F80" s="17">
        <f t="shared" si="13"/>
      </c>
      <c r="G80" s="18">
        <f t="shared" si="14"/>
      </c>
      <c r="I80" s="8">
        <f t="shared" si="15"/>
      </c>
      <c r="J80" s="9">
        <f t="shared" si="16"/>
      </c>
      <c r="K80" s="8">
        <f t="shared" si="17"/>
      </c>
      <c r="L80" s="19">
        <f aca="true" t="shared" si="19" ref="L80:L129">IF(E80="","",L79*(1+$F$7))</f>
      </c>
      <c r="M80" s="20">
        <f aca="true" t="shared" si="20" ref="M80:M129">IF(E80="","",(1-VLOOKUP(E79,$A$14:$B$129,2,FALSE))*M79)</f>
      </c>
      <c r="N80" s="21">
        <f aca="true" t="shared" si="21" ref="N80:N129">IF(E80="","",N79/((1+$A$7)*(1+$F$7)))</f>
      </c>
      <c r="O80" s="22">
        <f aca="true" t="shared" si="22" ref="O80:O129">IF(E80="","",L80*M80*N80)</f>
      </c>
      <c r="P80">
        <v>66</v>
      </c>
      <c r="Q80">
        <v>0.012188</v>
      </c>
      <c r="S80" s="15">
        <f aca="true" t="shared" si="23" ref="S80:S129">IF(K80="",0,K80*$S$10)</f>
        <v>0</v>
      </c>
      <c r="T80" s="15">
        <f aca="true" t="shared" si="24" ref="T80:T129">IF(K80="",0,S80*N80)</f>
        <v>0</v>
      </c>
    </row>
    <row r="81" spans="1:20" ht="12.75">
      <c r="A81">
        <v>67</v>
      </c>
      <c r="B81" s="49">
        <v>0.019138</v>
      </c>
      <c r="E81" s="16">
        <f t="shared" si="18"/>
      </c>
      <c r="F81" s="17">
        <f t="shared" si="13"/>
      </c>
      <c r="G81" s="18">
        <f t="shared" si="14"/>
      </c>
      <c r="I81" s="8">
        <f t="shared" si="15"/>
      </c>
      <c r="J81" s="9">
        <f t="shared" si="16"/>
      </c>
      <c r="K81" s="8">
        <f t="shared" si="17"/>
      </c>
      <c r="L81" s="19">
        <f t="shared" si="19"/>
      </c>
      <c r="M81" s="20">
        <f t="shared" si="20"/>
      </c>
      <c r="N81" s="21">
        <f t="shared" si="21"/>
      </c>
      <c r="O81" s="22">
        <f t="shared" si="22"/>
      </c>
      <c r="P81">
        <v>67</v>
      </c>
      <c r="Q81">
        <v>0.013572</v>
      </c>
      <c r="S81" s="15">
        <f t="shared" si="23"/>
        <v>0</v>
      </c>
      <c r="T81" s="15">
        <f t="shared" si="24"/>
        <v>0</v>
      </c>
    </row>
    <row r="82" spans="1:20" ht="12.75">
      <c r="A82">
        <v>68</v>
      </c>
      <c r="B82" s="49">
        <v>0.020752</v>
      </c>
      <c r="E82" s="16">
        <f t="shared" si="18"/>
      </c>
      <c r="F82" s="17">
        <f t="shared" si="13"/>
      </c>
      <c r="G82" s="18">
        <f t="shared" si="14"/>
      </c>
      <c r="I82" s="8">
        <f t="shared" si="15"/>
      </c>
      <c r="J82" s="9">
        <f t="shared" si="16"/>
      </c>
      <c r="K82" s="8">
        <f t="shared" si="17"/>
      </c>
      <c r="L82" s="19">
        <f t="shared" si="19"/>
      </c>
      <c r="M82" s="20">
        <f t="shared" si="20"/>
      </c>
      <c r="N82" s="21">
        <f t="shared" si="21"/>
      </c>
      <c r="O82" s="22">
        <f t="shared" si="22"/>
      </c>
      <c r="P82">
        <v>68</v>
      </c>
      <c r="Q82">
        <v>0.01516</v>
      </c>
      <c r="S82" s="15">
        <f t="shared" si="23"/>
        <v>0</v>
      </c>
      <c r="T82" s="15">
        <f t="shared" si="24"/>
        <v>0</v>
      </c>
    </row>
    <row r="83" spans="1:20" ht="12.75">
      <c r="A83">
        <v>69</v>
      </c>
      <c r="B83" s="49">
        <v>0.022497</v>
      </c>
      <c r="E83" s="16">
        <f t="shared" si="18"/>
      </c>
      <c r="F83" s="17">
        <f t="shared" si="13"/>
      </c>
      <c r="G83" s="18">
        <f t="shared" si="14"/>
      </c>
      <c r="I83" s="8">
        <f t="shared" si="15"/>
      </c>
      <c r="J83" s="9">
        <f t="shared" si="16"/>
      </c>
      <c r="K83" s="8">
        <f t="shared" si="17"/>
      </c>
      <c r="L83" s="19">
        <f t="shared" si="19"/>
      </c>
      <c r="M83" s="20">
        <f t="shared" si="20"/>
      </c>
      <c r="N83" s="21">
        <f t="shared" si="21"/>
      </c>
      <c r="O83" s="22">
        <f t="shared" si="22"/>
      </c>
      <c r="P83">
        <v>69</v>
      </c>
      <c r="Q83">
        <v>0.016946</v>
      </c>
      <c r="S83" s="15">
        <f t="shared" si="23"/>
        <v>0</v>
      </c>
      <c r="T83" s="15">
        <f t="shared" si="24"/>
        <v>0</v>
      </c>
    </row>
    <row r="84" spans="1:20" ht="12.75">
      <c r="A84">
        <v>70</v>
      </c>
      <c r="B84" s="48">
        <v>0.024488</v>
      </c>
      <c r="E84" s="16">
        <f t="shared" si="18"/>
      </c>
      <c r="F84" s="17">
        <f t="shared" si="13"/>
      </c>
      <c r="G84" s="18">
        <f t="shared" si="14"/>
      </c>
      <c r="I84" s="8">
        <f t="shared" si="15"/>
      </c>
      <c r="J84" s="9">
        <f t="shared" si="16"/>
      </c>
      <c r="K84" s="8">
        <f t="shared" si="17"/>
      </c>
      <c r="L84" s="19">
        <f t="shared" si="19"/>
      </c>
      <c r="M84" s="20">
        <f t="shared" si="20"/>
      </c>
      <c r="N84" s="21">
        <f t="shared" si="21"/>
      </c>
      <c r="O84" s="22">
        <f t="shared" si="22"/>
      </c>
      <c r="P84">
        <v>70</v>
      </c>
      <c r="Q84">
        <v>0.01892</v>
      </c>
      <c r="S84" s="15">
        <f t="shared" si="23"/>
        <v>0</v>
      </c>
      <c r="T84" s="15">
        <f t="shared" si="24"/>
        <v>0</v>
      </c>
    </row>
    <row r="85" spans="1:20" ht="12.75">
      <c r="A85">
        <v>71</v>
      </c>
      <c r="B85" s="48">
        <v>0.026747</v>
      </c>
      <c r="E85" s="16">
        <f t="shared" si="18"/>
      </c>
      <c r="F85" s="17">
        <f t="shared" si="13"/>
      </c>
      <c r="G85" s="18">
        <f t="shared" si="14"/>
      </c>
      <c r="I85" s="8">
        <f t="shared" si="15"/>
      </c>
      <c r="J85" s="9">
        <f t="shared" si="16"/>
      </c>
      <c r="K85" s="8">
        <f t="shared" si="17"/>
      </c>
      <c r="L85" s="19">
        <f t="shared" si="19"/>
      </c>
      <c r="M85" s="20">
        <f t="shared" si="20"/>
      </c>
      <c r="N85" s="21">
        <f t="shared" si="21"/>
      </c>
      <c r="O85" s="22">
        <f t="shared" si="22"/>
      </c>
      <c r="P85">
        <v>71</v>
      </c>
      <c r="Q85">
        <v>0.021071</v>
      </c>
      <c r="S85" s="15">
        <f t="shared" si="23"/>
        <v>0</v>
      </c>
      <c r="T85" s="15">
        <f t="shared" si="24"/>
        <v>0</v>
      </c>
    </row>
    <row r="86" spans="1:20" ht="12.75">
      <c r="A86">
        <v>72</v>
      </c>
      <c r="B86" s="48">
        <v>0.029212</v>
      </c>
      <c r="E86" s="16">
        <f t="shared" si="18"/>
      </c>
      <c r="F86" s="17">
        <f t="shared" si="13"/>
      </c>
      <c r="G86" s="18">
        <f t="shared" si="14"/>
      </c>
      <c r="I86" s="8">
        <f t="shared" si="15"/>
      </c>
      <c r="J86" s="9">
        <f t="shared" si="16"/>
      </c>
      <c r="K86" s="8">
        <f t="shared" si="17"/>
      </c>
      <c r="L86" s="19">
        <f t="shared" si="19"/>
      </c>
      <c r="M86" s="20">
        <f t="shared" si="20"/>
      </c>
      <c r="N86" s="21">
        <f t="shared" si="21"/>
      </c>
      <c r="O86" s="22">
        <f t="shared" si="22"/>
      </c>
      <c r="P86">
        <v>72</v>
      </c>
      <c r="Q86">
        <v>0.023388</v>
      </c>
      <c r="S86" s="15">
        <f t="shared" si="23"/>
        <v>0</v>
      </c>
      <c r="T86" s="15">
        <f t="shared" si="24"/>
        <v>0</v>
      </c>
    </row>
    <row r="87" spans="1:20" ht="12.75">
      <c r="A87">
        <v>73</v>
      </c>
      <c r="B87" s="48">
        <v>0.031885</v>
      </c>
      <c r="E87" s="16">
        <f t="shared" si="18"/>
      </c>
      <c r="F87" s="17">
        <f t="shared" si="13"/>
      </c>
      <c r="G87" s="18">
        <f t="shared" si="14"/>
      </c>
      <c r="I87" s="8">
        <f t="shared" si="15"/>
      </c>
      <c r="J87" s="9">
        <f t="shared" si="16"/>
      </c>
      <c r="K87" s="8">
        <f t="shared" si="17"/>
      </c>
      <c r="L87" s="19">
        <f t="shared" si="19"/>
      </c>
      <c r="M87" s="20">
        <f t="shared" si="20"/>
      </c>
      <c r="N87" s="21">
        <f t="shared" si="21"/>
      </c>
      <c r="O87" s="22">
        <f t="shared" si="22"/>
      </c>
      <c r="P87">
        <v>73</v>
      </c>
      <c r="Q87">
        <v>0.025871</v>
      </c>
      <c r="S87" s="15">
        <f t="shared" si="23"/>
        <v>0</v>
      </c>
      <c r="T87" s="15">
        <f t="shared" si="24"/>
        <v>0</v>
      </c>
    </row>
    <row r="88" spans="1:20" ht="12.75">
      <c r="A88">
        <v>74</v>
      </c>
      <c r="B88" s="48">
        <v>0.034832</v>
      </c>
      <c r="E88" s="16">
        <f t="shared" si="18"/>
      </c>
      <c r="F88" s="17">
        <f t="shared" si="13"/>
      </c>
      <c r="G88" s="18">
        <f t="shared" si="14"/>
      </c>
      <c r="I88" s="8">
        <f t="shared" si="15"/>
      </c>
      <c r="J88" s="9">
        <f t="shared" si="16"/>
      </c>
      <c r="K88" s="8">
        <f t="shared" si="17"/>
      </c>
      <c r="L88" s="19">
        <f t="shared" si="19"/>
      </c>
      <c r="M88" s="20">
        <f t="shared" si="20"/>
      </c>
      <c r="N88" s="21">
        <f t="shared" si="21"/>
      </c>
      <c r="O88" s="22">
        <f t="shared" si="22"/>
      </c>
      <c r="P88">
        <v>74</v>
      </c>
      <c r="Q88">
        <v>0.028552</v>
      </c>
      <c r="S88" s="15">
        <f t="shared" si="23"/>
        <v>0</v>
      </c>
      <c r="T88" s="15">
        <f t="shared" si="24"/>
        <v>0</v>
      </c>
    </row>
    <row r="89" spans="1:20" ht="12.75">
      <c r="A89">
        <v>75</v>
      </c>
      <c r="B89" s="49">
        <v>0.038217</v>
      </c>
      <c r="E89" s="16">
        <f t="shared" si="18"/>
      </c>
      <c r="F89" s="17">
        <f t="shared" si="13"/>
      </c>
      <c r="G89" s="18">
        <f t="shared" si="14"/>
      </c>
      <c r="I89" s="8">
        <f t="shared" si="15"/>
      </c>
      <c r="J89" s="9">
        <f t="shared" si="16"/>
      </c>
      <c r="K89" s="8">
        <f t="shared" si="17"/>
      </c>
      <c r="L89" s="19">
        <f t="shared" si="19"/>
      </c>
      <c r="M89" s="20">
        <f t="shared" si="20"/>
      </c>
      <c r="N89" s="21">
        <f t="shared" si="21"/>
      </c>
      <c r="O89" s="22">
        <f t="shared" si="22"/>
      </c>
      <c r="P89">
        <v>75</v>
      </c>
      <c r="Q89">
        <v>0.031477</v>
      </c>
      <c r="S89" s="15">
        <f t="shared" si="23"/>
        <v>0</v>
      </c>
      <c r="T89" s="15">
        <f t="shared" si="24"/>
        <v>0</v>
      </c>
    </row>
    <row r="90" spans="1:20" ht="12.75">
      <c r="A90">
        <v>76</v>
      </c>
      <c r="B90" s="49">
        <v>0.042059</v>
      </c>
      <c r="E90" s="16">
        <f t="shared" si="18"/>
      </c>
      <c r="F90" s="17">
        <f t="shared" si="13"/>
      </c>
      <c r="G90" s="18">
        <f t="shared" si="14"/>
      </c>
      <c r="I90" s="8">
        <f t="shared" si="15"/>
      </c>
      <c r="J90" s="9">
        <f t="shared" si="16"/>
      </c>
      <c r="K90" s="8">
        <f t="shared" si="17"/>
      </c>
      <c r="L90" s="19">
        <f t="shared" si="19"/>
      </c>
      <c r="M90" s="20">
        <f t="shared" si="20"/>
      </c>
      <c r="N90" s="21">
        <f t="shared" si="21"/>
      </c>
      <c r="O90" s="22">
        <f t="shared" si="22"/>
      </c>
      <c r="P90">
        <v>76</v>
      </c>
      <c r="Q90">
        <v>0.034686</v>
      </c>
      <c r="S90" s="15">
        <f t="shared" si="23"/>
        <v>0</v>
      </c>
      <c r="T90" s="15">
        <f t="shared" si="24"/>
        <v>0</v>
      </c>
    </row>
    <row r="91" spans="1:20" ht="12.75">
      <c r="A91">
        <v>77</v>
      </c>
      <c r="B91" s="49">
        <v>0.046261</v>
      </c>
      <c r="E91" s="16">
        <f t="shared" si="18"/>
      </c>
      <c r="F91" s="17">
        <f t="shared" si="13"/>
      </c>
      <c r="G91" s="18">
        <f t="shared" si="14"/>
      </c>
      <c r="I91" s="8">
        <f t="shared" si="15"/>
      </c>
      <c r="J91" s="9">
        <f t="shared" si="16"/>
      </c>
      <c r="K91" s="8">
        <f t="shared" si="17"/>
      </c>
      <c r="L91" s="19">
        <f t="shared" si="19"/>
      </c>
      <c r="M91" s="20">
        <f t="shared" si="20"/>
      </c>
      <c r="N91" s="21">
        <f t="shared" si="21"/>
      </c>
      <c r="O91" s="22">
        <f t="shared" si="22"/>
      </c>
      <c r="P91">
        <v>77</v>
      </c>
      <c r="Q91">
        <v>0.038225</v>
      </c>
      <c r="S91" s="15">
        <f t="shared" si="23"/>
        <v>0</v>
      </c>
      <c r="T91" s="15">
        <f t="shared" si="24"/>
        <v>0</v>
      </c>
    </row>
    <row r="92" spans="1:20" ht="12.75">
      <c r="A92">
        <v>78</v>
      </c>
      <c r="B92" s="49">
        <v>0.050826</v>
      </c>
      <c r="E92" s="16">
        <f t="shared" si="18"/>
      </c>
      <c r="F92" s="17">
        <f t="shared" si="13"/>
      </c>
      <c r="G92" s="18">
        <f t="shared" si="14"/>
      </c>
      <c r="I92" s="8">
        <f t="shared" si="15"/>
      </c>
      <c r="J92" s="9">
        <f t="shared" si="16"/>
      </c>
      <c r="K92" s="8">
        <f t="shared" si="17"/>
      </c>
      <c r="L92" s="19">
        <f t="shared" si="19"/>
      </c>
      <c r="M92" s="20">
        <f t="shared" si="20"/>
      </c>
      <c r="N92" s="21">
        <f t="shared" si="21"/>
      </c>
      <c r="O92" s="22">
        <f t="shared" si="22"/>
      </c>
      <c r="P92">
        <v>78</v>
      </c>
      <c r="Q92">
        <v>0.042132</v>
      </c>
      <c r="S92" s="15">
        <f t="shared" si="23"/>
        <v>0</v>
      </c>
      <c r="T92" s="15">
        <f t="shared" si="24"/>
        <v>0</v>
      </c>
    </row>
    <row r="93" spans="1:20" ht="12.75">
      <c r="A93">
        <v>79</v>
      </c>
      <c r="B93" s="49">
        <v>0.055865</v>
      </c>
      <c r="E93" s="16">
        <f t="shared" si="18"/>
      </c>
      <c r="F93" s="17">
        <f t="shared" si="13"/>
      </c>
      <c r="G93" s="18">
        <f t="shared" si="14"/>
      </c>
      <c r="I93" s="8">
        <f t="shared" si="15"/>
      </c>
      <c r="J93" s="9">
        <f t="shared" si="16"/>
      </c>
      <c r="K93" s="8">
        <f t="shared" si="17"/>
      </c>
      <c r="L93" s="19">
        <f t="shared" si="19"/>
      </c>
      <c r="M93" s="20">
        <f t="shared" si="20"/>
      </c>
      <c r="N93" s="21">
        <f t="shared" si="21"/>
      </c>
      <c r="O93" s="22">
        <f t="shared" si="22"/>
      </c>
      <c r="P93">
        <v>79</v>
      </c>
      <c r="Q93">
        <v>0.046427</v>
      </c>
      <c r="S93" s="15">
        <f t="shared" si="23"/>
        <v>0</v>
      </c>
      <c r="T93" s="15">
        <f t="shared" si="24"/>
        <v>0</v>
      </c>
    </row>
    <row r="94" spans="1:20" ht="12.75">
      <c r="A94">
        <v>80</v>
      </c>
      <c r="B94" s="48">
        <v>0.06162</v>
      </c>
      <c r="E94" s="16">
        <f t="shared" si="18"/>
      </c>
      <c r="F94" s="17">
        <f t="shared" si="13"/>
      </c>
      <c r="G94" s="18">
        <f t="shared" si="14"/>
      </c>
      <c r="I94" s="8">
        <f t="shared" si="15"/>
      </c>
      <c r="J94" s="9">
        <f t="shared" si="16"/>
      </c>
      <c r="K94" s="8">
        <f t="shared" si="17"/>
      </c>
      <c r="L94" s="19">
        <f t="shared" si="19"/>
      </c>
      <c r="M94" s="20">
        <f t="shared" si="20"/>
      </c>
      <c r="N94" s="21">
        <f t="shared" si="21"/>
      </c>
      <c r="O94" s="22">
        <f t="shared" si="22"/>
      </c>
      <c r="P94">
        <v>80</v>
      </c>
      <c r="Q94">
        <v>0.051128</v>
      </c>
      <c r="S94" s="15">
        <f t="shared" si="23"/>
        <v>0</v>
      </c>
      <c r="T94" s="15">
        <f t="shared" si="24"/>
        <v>0</v>
      </c>
    </row>
    <row r="95" spans="1:20" ht="12.75">
      <c r="A95">
        <v>81</v>
      </c>
      <c r="B95" s="48">
        <v>0.068153</v>
      </c>
      <c r="E95" s="16">
        <f t="shared" si="18"/>
      </c>
      <c r="F95" s="17">
        <f t="shared" si="13"/>
      </c>
      <c r="G95" s="18">
        <f t="shared" si="14"/>
      </c>
      <c r="I95" s="8">
        <f t="shared" si="15"/>
      </c>
      <c r="J95" s="9">
        <f t="shared" si="16"/>
      </c>
      <c r="K95" s="8">
        <f t="shared" si="17"/>
      </c>
      <c r="L95" s="19">
        <f t="shared" si="19"/>
      </c>
      <c r="M95" s="20">
        <f t="shared" si="20"/>
      </c>
      <c r="N95" s="21">
        <f t="shared" si="21"/>
      </c>
      <c r="O95" s="22">
        <f t="shared" si="22"/>
      </c>
      <c r="P95">
        <v>81</v>
      </c>
      <c r="Q95">
        <v>0.05625</v>
      </c>
      <c r="S95" s="15">
        <f t="shared" si="23"/>
        <v>0</v>
      </c>
      <c r="T95" s="15">
        <f t="shared" si="24"/>
        <v>0</v>
      </c>
    </row>
    <row r="96" spans="1:20" ht="12.75">
      <c r="A96">
        <v>82</v>
      </c>
      <c r="B96" s="48">
        <v>0.075349</v>
      </c>
      <c r="E96" s="16">
        <f t="shared" si="18"/>
      </c>
      <c r="F96" s="17">
        <f t="shared" si="13"/>
      </c>
      <c r="G96" s="18">
        <f t="shared" si="14"/>
      </c>
      <c r="I96" s="8">
        <f t="shared" si="15"/>
      </c>
      <c r="J96" s="9">
        <f t="shared" si="16"/>
      </c>
      <c r="K96" s="8">
        <f t="shared" si="17"/>
      </c>
      <c r="L96" s="19">
        <f t="shared" si="19"/>
      </c>
      <c r="M96" s="20">
        <f t="shared" si="20"/>
      </c>
      <c r="N96" s="21">
        <f t="shared" si="21"/>
      </c>
      <c r="O96" s="22">
        <f t="shared" si="22"/>
      </c>
      <c r="P96">
        <v>82</v>
      </c>
      <c r="Q96">
        <v>0.061809</v>
      </c>
      <c r="S96" s="15">
        <f t="shared" si="23"/>
        <v>0</v>
      </c>
      <c r="T96" s="15">
        <f t="shared" si="24"/>
        <v>0</v>
      </c>
    </row>
    <row r="97" spans="1:20" ht="12.75">
      <c r="A97">
        <v>83</v>
      </c>
      <c r="B97" s="48">
        <v>0.08323</v>
      </c>
      <c r="E97" s="16">
        <f t="shared" si="18"/>
      </c>
      <c r="F97" s="17">
        <f t="shared" si="13"/>
      </c>
      <c r="G97" s="18">
        <f t="shared" si="14"/>
      </c>
      <c r="I97" s="8">
        <f t="shared" si="15"/>
      </c>
      <c r="J97" s="9">
        <f t="shared" si="16"/>
      </c>
      <c r="K97" s="8">
        <f t="shared" si="17"/>
      </c>
      <c r="L97" s="19">
        <f t="shared" si="19"/>
      </c>
      <c r="M97" s="20">
        <f t="shared" si="20"/>
      </c>
      <c r="N97" s="21">
        <f t="shared" si="21"/>
      </c>
      <c r="O97" s="22">
        <f t="shared" si="22"/>
      </c>
      <c r="P97">
        <v>83</v>
      </c>
      <c r="Q97">
        <v>0.067826</v>
      </c>
      <c r="S97" s="15">
        <f t="shared" si="23"/>
        <v>0</v>
      </c>
      <c r="T97" s="15">
        <f t="shared" si="24"/>
        <v>0</v>
      </c>
    </row>
    <row r="98" spans="1:20" ht="12.75">
      <c r="A98">
        <v>84</v>
      </c>
      <c r="B98" s="48">
        <v>0.091933</v>
      </c>
      <c r="E98" s="16">
        <f t="shared" si="18"/>
      </c>
      <c r="F98" s="17">
        <f t="shared" si="13"/>
      </c>
      <c r="G98" s="18">
        <f t="shared" si="14"/>
      </c>
      <c r="I98" s="8">
        <f t="shared" si="15"/>
      </c>
      <c r="J98" s="9">
        <f t="shared" si="16"/>
      </c>
      <c r="K98" s="8">
        <f t="shared" si="17"/>
      </c>
      <c r="L98" s="19">
        <f t="shared" si="19"/>
      </c>
      <c r="M98" s="20">
        <f t="shared" si="20"/>
      </c>
      <c r="N98" s="21">
        <f t="shared" si="21"/>
      </c>
      <c r="O98" s="22">
        <f t="shared" si="22"/>
      </c>
      <c r="P98">
        <v>84</v>
      </c>
      <c r="Q98">
        <v>0.074322</v>
      </c>
      <c r="S98" s="15">
        <f t="shared" si="23"/>
        <v>0</v>
      </c>
      <c r="T98" s="15">
        <f t="shared" si="24"/>
        <v>0</v>
      </c>
    </row>
    <row r="99" spans="1:20" ht="12.75">
      <c r="A99">
        <v>85</v>
      </c>
      <c r="B99" s="49">
        <v>0.101625</v>
      </c>
      <c r="E99" s="16">
        <f t="shared" si="18"/>
      </c>
      <c r="F99" s="17">
        <f t="shared" si="13"/>
      </c>
      <c r="G99" s="18">
        <f t="shared" si="14"/>
      </c>
      <c r="I99" s="8">
        <f t="shared" si="15"/>
      </c>
      <c r="J99" s="9">
        <f t="shared" si="16"/>
      </c>
      <c r="K99" s="8">
        <f t="shared" si="17"/>
      </c>
      <c r="L99" s="19">
        <f t="shared" si="19"/>
      </c>
      <c r="M99" s="20">
        <f t="shared" si="20"/>
      </c>
      <c r="N99" s="21">
        <f t="shared" si="21"/>
      </c>
      <c r="O99" s="22">
        <f t="shared" si="22"/>
      </c>
      <c r="P99">
        <v>85</v>
      </c>
      <c r="Q99">
        <v>0.081326</v>
      </c>
      <c r="S99" s="15">
        <f t="shared" si="23"/>
        <v>0</v>
      </c>
      <c r="T99" s="15">
        <f t="shared" si="24"/>
        <v>0</v>
      </c>
    </row>
    <row r="100" spans="1:20" ht="12.75">
      <c r="A100">
        <v>86</v>
      </c>
      <c r="B100" s="49">
        <v>0.112448</v>
      </c>
      <c r="E100" s="16">
        <f t="shared" si="18"/>
      </c>
      <c r="F100" s="17">
        <f t="shared" si="13"/>
      </c>
      <c r="G100" s="18">
        <f t="shared" si="14"/>
      </c>
      <c r="I100" s="8">
        <f t="shared" si="15"/>
      </c>
      <c r="J100" s="9">
        <f t="shared" si="16"/>
      </c>
      <c r="K100" s="8">
        <f t="shared" si="17"/>
      </c>
      <c r="L100" s="19">
        <f t="shared" si="19"/>
      </c>
      <c r="M100" s="20">
        <f t="shared" si="20"/>
      </c>
      <c r="N100" s="21">
        <f t="shared" si="21"/>
      </c>
      <c r="O100" s="22">
        <f t="shared" si="22"/>
      </c>
      <c r="P100">
        <v>86</v>
      </c>
      <c r="Q100">
        <v>0.088863</v>
      </c>
      <c r="S100" s="15">
        <f t="shared" si="23"/>
        <v>0</v>
      </c>
      <c r="T100" s="15">
        <f t="shared" si="24"/>
        <v>0</v>
      </c>
    </row>
    <row r="101" spans="1:20" ht="12.75">
      <c r="A101">
        <v>87</v>
      </c>
      <c r="B101" s="49">
        <v>0.124502</v>
      </c>
      <c r="E101" s="16">
        <f t="shared" si="18"/>
      </c>
      <c r="F101" s="17">
        <f t="shared" si="13"/>
      </c>
      <c r="G101" s="18">
        <f t="shared" si="14"/>
      </c>
      <c r="I101" s="8">
        <f t="shared" si="15"/>
      </c>
      <c r="J101" s="9">
        <f t="shared" si="16"/>
      </c>
      <c r="K101" s="8">
        <f t="shared" si="17"/>
      </c>
      <c r="L101" s="19">
        <f t="shared" si="19"/>
      </c>
      <c r="M101" s="20">
        <f t="shared" si="20"/>
      </c>
      <c r="N101" s="21">
        <f t="shared" si="21"/>
      </c>
      <c r="O101" s="22">
        <f t="shared" si="22"/>
      </c>
      <c r="P101">
        <v>87</v>
      </c>
      <c r="Q101">
        <v>0.096958</v>
      </c>
      <c r="S101" s="15">
        <f t="shared" si="23"/>
        <v>0</v>
      </c>
      <c r="T101" s="15">
        <f t="shared" si="24"/>
        <v>0</v>
      </c>
    </row>
    <row r="102" spans="1:20" ht="12.75">
      <c r="A102">
        <v>88</v>
      </c>
      <c r="B102" s="49">
        <v>0.137837</v>
      </c>
      <c r="E102" s="16">
        <f t="shared" si="18"/>
      </c>
      <c r="F102" s="17">
        <f t="shared" si="13"/>
      </c>
      <c r="G102" s="18">
        <f t="shared" si="14"/>
      </c>
      <c r="I102" s="8">
        <f t="shared" si="15"/>
      </c>
      <c r="J102" s="9">
        <f t="shared" si="16"/>
      </c>
      <c r="K102" s="8">
        <f t="shared" si="17"/>
      </c>
      <c r="L102" s="19">
        <f t="shared" si="19"/>
      </c>
      <c r="M102" s="20">
        <f t="shared" si="20"/>
      </c>
      <c r="N102" s="21">
        <f t="shared" si="21"/>
      </c>
      <c r="O102" s="22">
        <f t="shared" si="22"/>
      </c>
      <c r="P102">
        <v>88</v>
      </c>
      <c r="Q102">
        <v>0.105631</v>
      </c>
      <c r="S102" s="15">
        <f t="shared" si="23"/>
        <v>0</v>
      </c>
      <c r="T102" s="15">
        <f t="shared" si="24"/>
        <v>0</v>
      </c>
    </row>
    <row r="103" spans="1:20" ht="12.75">
      <c r="A103">
        <v>89</v>
      </c>
      <c r="B103" s="49">
        <v>0.152458</v>
      </c>
      <c r="E103" s="16">
        <f t="shared" si="18"/>
      </c>
      <c r="F103" s="17">
        <f t="shared" si="13"/>
      </c>
      <c r="G103" s="18">
        <f t="shared" si="14"/>
      </c>
      <c r="I103" s="8">
        <f t="shared" si="15"/>
      </c>
      <c r="J103" s="9">
        <f t="shared" si="16"/>
      </c>
      <c r="K103" s="8">
        <f t="shared" si="17"/>
      </c>
      <c r="L103" s="19">
        <f t="shared" si="19"/>
      </c>
      <c r="M103" s="20">
        <f t="shared" si="20"/>
      </c>
      <c r="N103" s="21">
        <f t="shared" si="21"/>
      </c>
      <c r="O103" s="22">
        <f t="shared" si="22"/>
      </c>
      <c r="P103">
        <v>89</v>
      </c>
      <c r="Q103">
        <v>0.114858</v>
      </c>
      <c r="S103" s="15">
        <f t="shared" si="23"/>
        <v>0</v>
      </c>
      <c r="T103" s="15">
        <f t="shared" si="24"/>
        <v>0</v>
      </c>
    </row>
    <row r="104" spans="1:20" ht="12.75">
      <c r="A104">
        <v>90</v>
      </c>
      <c r="B104" s="48">
        <v>0.168352</v>
      </c>
      <c r="E104" s="16">
        <f t="shared" si="18"/>
      </c>
      <c r="F104" s="17">
        <f t="shared" si="13"/>
      </c>
      <c r="G104" s="18">
        <f t="shared" si="14"/>
      </c>
      <c r="I104" s="8">
        <f t="shared" si="15"/>
      </c>
      <c r="J104" s="9">
        <f t="shared" si="16"/>
      </c>
      <c r="K104" s="8">
        <f t="shared" si="17"/>
      </c>
      <c r="L104" s="19">
        <f t="shared" si="19"/>
      </c>
      <c r="M104" s="20">
        <f t="shared" si="20"/>
      </c>
      <c r="N104" s="21">
        <f t="shared" si="21"/>
      </c>
      <c r="O104" s="22">
        <f t="shared" si="22"/>
      </c>
      <c r="P104">
        <v>90</v>
      </c>
      <c r="Q104">
        <v>0.124612</v>
      </c>
      <c r="S104" s="15">
        <f t="shared" si="23"/>
        <v>0</v>
      </c>
      <c r="T104" s="15">
        <f t="shared" si="24"/>
        <v>0</v>
      </c>
    </row>
    <row r="105" spans="1:20" ht="12.75">
      <c r="A105">
        <v>91</v>
      </c>
      <c r="B105" s="48">
        <v>0.185486</v>
      </c>
      <c r="E105" s="16">
        <f t="shared" si="18"/>
      </c>
      <c r="F105" s="17">
        <f t="shared" si="13"/>
      </c>
      <c r="G105" s="18">
        <f t="shared" si="14"/>
      </c>
      <c r="I105" s="8">
        <f t="shared" si="15"/>
      </c>
      <c r="J105" s="9">
        <f t="shared" si="16"/>
      </c>
      <c r="K105" s="8">
        <f t="shared" si="17"/>
      </c>
      <c r="L105" s="19">
        <f t="shared" si="19"/>
      </c>
      <c r="M105" s="20">
        <f t="shared" si="20"/>
      </c>
      <c r="N105" s="21">
        <f t="shared" si="21"/>
      </c>
      <c r="O105" s="22">
        <f t="shared" si="22"/>
      </c>
      <c r="P105">
        <v>91</v>
      </c>
      <c r="Q105">
        <v>0.134861</v>
      </c>
      <c r="S105" s="15">
        <f t="shared" si="23"/>
        <v>0</v>
      </c>
      <c r="T105" s="15">
        <f t="shared" si="24"/>
        <v>0</v>
      </c>
    </row>
    <row r="106" spans="1:20" ht="12.75">
      <c r="A106">
        <v>92</v>
      </c>
      <c r="B106" s="48">
        <v>0.203817</v>
      </c>
      <c r="E106" s="16">
        <f t="shared" si="18"/>
      </c>
      <c r="F106" s="17">
        <f t="shared" si="13"/>
      </c>
      <c r="G106" s="18">
        <f t="shared" si="14"/>
      </c>
      <c r="I106" s="8">
        <f t="shared" si="15"/>
      </c>
      <c r="J106" s="9">
        <f t="shared" si="16"/>
      </c>
      <c r="K106" s="8">
        <f t="shared" si="17"/>
      </c>
      <c r="L106" s="19">
        <f t="shared" si="19"/>
      </c>
      <c r="M106" s="20">
        <f t="shared" si="20"/>
      </c>
      <c r="N106" s="21">
        <f t="shared" si="21"/>
      </c>
      <c r="O106" s="22">
        <f t="shared" si="22"/>
      </c>
      <c r="P106">
        <v>92</v>
      </c>
      <c r="Q106">
        <v>0.145575</v>
      </c>
      <c r="S106" s="15">
        <f t="shared" si="23"/>
        <v>0</v>
      </c>
      <c r="T106" s="15">
        <f t="shared" si="24"/>
        <v>0</v>
      </c>
    </row>
    <row r="107" spans="1:20" ht="12.75">
      <c r="A107">
        <v>93</v>
      </c>
      <c r="B107" s="48">
        <v>0.223298</v>
      </c>
      <c r="E107" s="16">
        <f t="shared" si="18"/>
      </c>
      <c r="F107" s="17">
        <f t="shared" si="13"/>
      </c>
      <c r="G107" s="18">
        <f t="shared" si="14"/>
      </c>
      <c r="I107" s="8">
        <f t="shared" si="15"/>
      </c>
      <c r="J107" s="9">
        <f t="shared" si="16"/>
      </c>
      <c r="K107" s="8">
        <f t="shared" si="17"/>
      </c>
      <c r="L107" s="19">
        <f t="shared" si="19"/>
      </c>
      <c r="M107" s="20">
        <f t="shared" si="20"/>
      </c>
      <c r="N107" s="21">
        <f t="shared" si="21"/>
      </c>
      <c r="O107" s="22">
        <f t="shared" si="22"/>
      </c>
      <c r="P107">
        <v>93</v>
      </c>
      <c r="Q107">
        <v>0.156727</v>
      </c>
      <c r="S107" s="15">
        <f t="shared" si="23"/>
        <v>0</v>
      </c>
      <c r="T107" s="15">
        <f t="shared" si="24"/>
        <v>0</v>
      </c>
    </row>
    <row r="108" spans="1:20" ht="12.75">
      <c r="A108">
        <v>94</v>
      </c>
      <c r="B108" s="48">
        <v>0.243867</v>
      </c>
      <c r="E108" s="16">
        <f t="shared" si="18"/>
      </c>
      <c r="F108" s="17">
        <f t="shared" si="13"/>
      </c>
      <c r="G108" s="18">
        <f t="shared" si="14"/>
      </c>
      <c r="I108" s="8">
        <f t="shared" si="15"/>
      </c>
      <c r="J108" s="9">
        <f t="shared" si="16"/>
      </c>
      <c r="K108" s="8">
        <f t="shared" si="17"/>
      </c>
      <c r="L108" s="19">
        <f t="shared" si="19"/>
      </c>
      <c r="M108" s="20">
        <f t="shared" si="20"/>
      </c>
      <c r="N108" s="21">
        <f t="shared" si="21"/>
      </c>
      <c r="O108" s="22">
        <f t="shared" si="22"/>
      </c>
      <c r="P108">
        <v>94</v>
      </c>
      <c r="Q108">
        <v>0.16829</v>
      </c>
      <c r="S108" s="15">
        <f t="shared" si="23"/>
        <v>0</v>
      </c>
      <c r="T108" s="15">
        <f t="shared" si="24"/>
        <v>0</v>
      </c>
    </row>
    <row r="109" spans="1:20" ht="12.75">
      <c r="A109">
        <v>95</v>
      </c>
      <c r="B109" s="49">
        <v>0.264277</v>
      </c>
      <c r="E109" s="16">
        <f t="shared" si="18"/>
      </c>
      <c r="F109" s="17">
        <f t="shared" si="13"/>
      </c>
      <c r="G109" s="18">
        <f t="shared" si="14"/>
      </c>
      <c r="I109" s="8">
        <f t="shared" si="15"/>
      </c>
      <c r="J109" s="9">
        <f t="shared" si="16"/>
      </c>
      <c r="K109" s="8">
        <f t="shared" si="17"/>
      </c>
      <c r="L109" s="19">
        <f t="shared" si="19"/>
      </c>
      <c r="M109" s="20">
        <f t="shared" si="20"/>
      </c>
      <c r="N109" s="21">
        <f t="shared" si="21"/>
      </c>
      <c r="O109" s="22">
        <f t="shared" si="22"/>
      </c>
      <c r="P109">
        <v>95</v>
      </c>
      <c r="Q109">
        <v>0.180245</v>
      </c>
      <c r="S109" s="15">
        <f t="shared" si="23"/>
        <v>0</v>
      </c>
      <c r="T109" s="15">
        <f t="shared" si="24"/>
        <v>0</v>
      </c>
    </row>
    <row r="110" spans="1:20" ht="12.75">
      <c r="A110">
        <v>96</v>
      </c>
      <c r="B110" s="49">
        <v>0.284168</v>
      </c>
      <c r="E110" s="16">
        <f t="shared" si="18"/>
      </c>
      <c r="F110" s="17">
        <f t="shared" si="13"/>
      </c>
      <c r="G110" s="18">
        <f t="shared" si="14"/>
      </c>
      <c r="I110" s="8">
        <f t="shared" si="15"/>
      </c>
      <c r="J110" s="9">
        <f t="shared" si="16"/>
      </c>
      <c r="K110" s="8">
        <f t="shared" si="17"/>
      </c>
      <c r="L110" s="19">
        <f t="shared" si="19"/>
      </c>
      <c r="M110" s="20">
        <f t="shared" si="20"/>
      </c>
      <c r="N110" s="21">
        <f t="shared" si="21"/>
      </c>
      <c r="O110" s="22">
        <f t="shared" si="22"/>
      </c>
      <c r="P110">
        <v>96</v>
      </c>
      <c r="Q110">
        <v>0.192565</v>
      </c>
      <c r="S110" s="15">
        <f t="shared" si="23"/>
        <v>0</v>
      </c>
      <c r="T110" s="15">
        <f t="shared" si="24"/>
        <v>0</v>
      </c>
    </row>
    <row r="111" spans="1:20" ht="12.75">
      <c r="A111">
        <v>97</v>
      </c>
      <c r="B111" s="49">
        <v>0.303164</v>
      </c>
      <c r="E111" s="16">
        <f t="shared" si="18"/>
      </c>
      <c r="F111" s="17">
        <f t="shared" si="13"/>
      </c>
      <c r="G111" s="18">
        <f t="shared" si="14"/>
      </c>
      <c r="I111" s="8">
        <f t="shared" si="15"/>
      </c>
      <c r="J111" s="9">
        <f t="shared" si="16"/>
      </c>
      <c r="K111" s="8">
        <f t="shared" si="17"/>
      </c>
      <c r="L111" s="19">
        <f t="shared" si="19"/>
      </c>
      <c r="M111" s="20">
        <f t="shared" si="20"/>
      </c>
      <c r="N111" s="21">
        <f t="shared" si="21"/>
      </c>
      <c r="O111" s="22">
        <f t="shared" si="22"/>
      </c>
      <c r="P111">
        <v>97</v>
      </c>
      <c r="Q111">
        <v>0.205229</v>
      </c>
      <c r="S111" s="15">
        <f t="shared" si="23"/>
        <v>0</v>
      </c>
      <c r="T111" s="15">
        <f t="shared" si="24"/>
        <v>0</v>
      </c>
    </row>
    <row r="112" spans="1:20" ht="12.75">
      <c r="A112">
        <v>98</v>
      </c>
      <c r="B112" s="49">
        <v>0.320876</v>
      </c>
      <c r="E112" s="16">
        <f t="shared" si="18"/>
      </c>
      <c r="F112" s="17">
        <f t="shared" si="13"/>
      </c>
      <c r="G112" s="18">
        <f t="shared" si="14"/>
      </c>
      <c r="I112" s="8">
        <f t="shared" si="15"/>
      </c>
      <c r="J112" s="9">
        <f t="shared" si="16"/>
      </c>
      <c r="K112" s="8">
        <f t="shared" si="17"/>
      </c>
      <c r="L112" s="19">
        <f t="shared" si="19"/>
      </c>
      <c r="M112" s="20">
        <f t="shared" si="20"/>
      </c>
      <c r="N112" s="21">
        <f t="shared" si="21"/>
      </c>
      <c r="O112" s="22">
        <f t="shared" si="22"/>
      </c>
      <c r="P112">
        <v>98</v>
      </c>
      <c r="Q112">
        <v>0.218683</v>
      </c>
      <c r="S112" s="15">
        <f t="shared" si="23"/>
        <v>0</v>
      </c>
      <c r="T112" s="15">
        <f t="shared" si="24"/>
        <v>0</v>
      </c>
    </row>
    <row r="113" spans="1:20" ht="12.75">
      <c r="A113">
        <v>99</v>
      </c>
      <c r="B113" s="49">
        <v>0.336919</v>
      </c>
      <c r="E113" s="16">
        <f t="shared" si="18"/>
      </c>
      <c r="F113" s="17">
        <f t="shared" si="13"/>
      </c>
      <c r="G113" s="18">
        <f t="shared" si="14"/>
      </c>
      <c r="I113" s="8">
        <f t="shared" si="15"/>
      </c>
      <c r="J113" s="9">
        <f t="shared" si="16"/>
      </c>
      <c r="K113" s="8">
        <f t="shared" si="17"/>
      </c>
      <c r="L113" s="19">
        <f t="shared" si="19"/>
      </c>
      <c r="M113" s="20">
        <f t="shared" si="20"/>
      </c>
      <c r="N113" s="21">
        <f t="shared" si="21"/>
      </c>
      <c r="O113" s="22">
        <f t="shared" si="22"/>
      </c>
      <c r="P113">
        <v>99</v>
      </c>
      <c r="Q113">
        <v>0.233371</v>
      </c>
      <c r="S113" s="15">
        <f t="shared" si="23"/>
        <v>0</v>
      </c>
      <c r="T113" s="15">
        <f t="shared" si="24"/>
        <v>0</v>
      </c>
    </row>
    <row r="114" spans="1:20" ht="12.75">
      <c r="A114">
        <v>100</v>
      </c>
      <c r="B114" s="48">
        <v>0.353765</v>
      </c>
      <c r="E114" s="16">
        <f t="shared" si="18"/>
      </c>
      <c r="F114" s="17">
        <f t="shared" si="13"/>
      </c>
      <c r="G114" s="18">
        <f t="shared" si="14"/>
      </c>
      <c r="I114" s="8">
        <f t="shared" si="15"/>
      </c>
      <c r="J114" s="9">
        <f t="shared" si="16"/>
      </c>
      <c r="K114" s="8">
        <f t="shared" si="17"/>
      </c>
      <c r="L114" s="19">
        <f t="shared" si="19"/>
      </c>
      <c r="M114" s="20">
        <f t="shared" si="20"/>
      </c>
      <c r="N114" s="21">
        <f t="shared" si="21"/>
      </c>
      <c r="O114" s="22">
        <f t="shared" si="22"/>
      </c>
      <c r="P114">
        <v>100</v>
      </c>
      <c r="Q114">
        <v>0.249741</v>
      </c>
      <c r="S114" s="15">
        <f t="shared" si="23"/>
        <v>0</v>
      </c>
      <c r="T114" s="15">
        <f t="shared" si="24"/>
        <v>0</v>
      </c>
    </row>
    <row r="115" spans="1:20" ht="12.75">
      <c r="A115">
        <v>101</v>
      </c>
      <c r="B115" s="48">
        <v>0.371454</v>
      </c>
      <c r="E115" s="16">
        <f t="shared" si="18"/>
      </c>
      <c r="F115" s="17">
        <f t="shared" si="13"/>
      </c>
      <c r="G115" s="18">
        <f t="shared" si="14"/>
      </c>
      <c r="I115" s="8">
        <f t="shared" si="15"/>
      </c>
      <c r="J115" s="9">
        <f t="shared" si="16"/>
      </c>
      <c r="K115" s="8">
        <f t="shared" si="17"/>
      </c>
      <c r="L115" s="19">
        <f t="shared" si="19"/>
      </c>
      <c r="M115" s="20">
        <f t="shared" si="20"/>
      </c>
      <c r="N115" s="21">
        <f t="shared" si="21"/>
      </c>
      <c r="O115" s="22">
        <f t="shared" si="22"/>
      </c>
      <c r="P115">
        <v>101</v>
      </c>
      <c r="Q115">
        <v>0.268237</v>
      </c>
      <c r="S115" s="15">
        <f t="shared" si="23"/>
        <v>0</v>
      </c>
      <c r="T115" s="15">
        <f t="shared" si="24"/>
        <v>0</v>
      </c>
    </row>
    <row r="116" spans="1:20" ht="12.75">
      <c r="A116">
        <v>102</v>
      </c>
      <c r="B116" s="48">
        <v>0.390026</v>
      </c>
      <c r="E116" s="16">
        <f t="shared" si="18"/>
      </c>
      <c r="F116" s="17">
        <f t="shared" si="13"/>
      </c>
      <c r="G116" s="18">
        <f t="shared" si="14"/>
      </c>
      <c r="I116" s="8">
        <f t="shared" si="15"/>
      </c>
      <c r="J116" s="9">
        <f t="shared" si="16"/>
      </c>
      <c r="K116" s="8">
        <f t="shared" si="17"/>
      </c>
      <c r="L116" s="19">
        <f t="shared" si="19"/>
      </c>
      <c r="M116" s="20">
        <f t="shared" si="20"/>
      </c>
      <c r="N116" s="21">
        <f t="shared" si="21"/>
      </c>
      <c r="O116" s="22">
        <f t="shared" si="22"/>
      </c>
      <c r="P116">
        <v>102</v>
      </c>
      <c r="Q116">
        <v>0.289305</v>
      </c>
      <c r="S116" s="15">
        <f t="shared" si="23"/>
        <v>0</v>
      </c>
      <c r="T116" s="15">
        <f t="shared" si="24"/>
        <v>0</v>
      </c>
    </row>
    <row r="117" spans="1:20" ht="12.75">
      <c r="A117">
        <v>103</v>
      </c>
      <c r="B117" s="48">
        <v>0.409528</v>
      </c>
      <c r="E117" s="16">
        <f t="shared" si="18"/>
      </c>
      <c r="F117" s="17">
        <f t="shared" si="13"/>
      </c>
      <c r="G117" s="18">
        <f t="shared" si="14"/>
      </c>
      <c r="I117" s="8">
        <f t="shared" si="15"/>
      </c>
      <c r="J117" s="9">
        <f t="shared" si="16"/>
      </c>
      <c r="K117" s="8">
        <f t="shared" si="17"/>
      </c>
      <c r="L117" s="19">
        <f t="shared" si="19"/>
      </c>
      <c r="M117" s="20">
        <f t="shared" si="20"/>
      </c>
      <c r="N117" s="21">
        <f t="shared" si="21"/>
      </c>
      <c r="O117" s="22">
        <f t="shared" si="22"/>
      </c>
      <c r="P117">
        <v>103</v>
      </c>
      <c r="Q117">
        <v>0.313391</v>
      </c>
      <c r="S117" s="15">
        <f t="shared" si="23"/>
        <v>0</v>
      </c>
      <c r="T117" s="15">
        <f t="shared" si="24"/>
        <v>0</v>
      </c>
    </row>
    <row r="118" spans="1:20" ht="12.75">
      <c r="A118">
        <v>104</v>
      </c>
      <c r="B118" s="48">
        <v>0.430004</v>
      </c>
      <c r="E118" s="16">
        <f t="shared" si="18"/>
      </c>
      <c r="F118" s="17">
        <f t="shared" si="13"/>
      </c>
      <c r="G118" s="18">
        <f t="shared" si="14"/>
      </c>
      <c r="I118" s="8">
        <f t="shared" si="15"/>
      </c>
      <c r="J118" s="9">
        <f t="shared" si="16"/>
      </c>
      <c r="K118" s="8">
        <f t="shared" si="17"/>
      </c>
      <c r="L118" s="19">
        <f t="shared" si="19"/>
      </c>
      <c r="M118" s="20">
        <f t="shared" si="20"/>
      </c>
      <c r="N118" s="21">
        <f t="shared" si="21"/>
      </c>
      <c r="O118" s="22">
        <f t="shared" si="22"/>
      </c>
      <c r="P118">
        <v>104</v>
      </c>
      <c r="Q118">
        <v>0.34094</v>
      </c>
      <c r="S118" s="15">
        <f t="shared" si="23"/>
        <v>0</v>
      </c>
      <c r="T118" s="15">
        <f t="shared" si="24"/>
        <v>0</v>
      </c>
    </row>
    <row r="119" spans="1:20" ht="12.75">
      <c r="A119">
        <v>105</v>
      </c>
      <c r="B119" s="49">
        <v>0.451504</v>
      </c>
      <c r="E119" s="16">
        <f t="shared" si="18"/>
      </c>
      <c r="F119" s="17">
        <f t="shared" si="13"/>
      </c>
      <c r="G119" s="18">
        <f t="shared" si="14"/>
      </c>
      <c r="I119" s="8">
        <f t="shared" si="15"/>
      </c>
      <c r="J119" s="9">
        <f t="shared" si="16"/>
      </c>
      <c r="K119" s="8">
        <f t="shared" si="17"/>
      </c>
      <c r="L119" s="19">
        <f t="shared" si="19"/>
      </c>
      <c r="M119" s="20">
        <f t="shared" si="20"/>
      </c>
      <c r="N119" s="21">
        <f t="shared" si="21"/>
      </c>
      <c r="O119" s="22">
        <f t="shared" si="22"/>
      </c>
      <c r="P119">
        <v>105</v>
      </c>
      <c r="Q119">
        <v>0.372398</v>
      </c>
      <c r="S119" s="15">
        <f t="shared" si="23"/>
        <v>0</v>
      </c>
      <c r="T119" s="15">
        <f t="shared" si="24"/>
        <v>0</v>
      </c>
    </row>
    <row r="120" spans="1:20" ht="12.75">
      <c r="A120">
        <v>106</v>
      </c>
      <c r="B120" s="49">
        <v>0.474079</v>
      </c>
      <c r="E120" s="16">
        <f t="shared" si="18"/>
      </c>
      <c r="F120" s="17">
        <f t="shared" si="13"/>
      </c>
      <c r="G120" s="18">
        <f t="shared" si="14"/>
      </c>
      <c r="I120" s="8">
        <f t="shared" si="15"/>
      </c>
      <c r="J120" s="9">
        <f t="shared" si="16"/>
      </c>
      <c r="K120" s="8">
        <f t="shared" si="17"/>
      </c>
      <c r="L120" s="19">
        <f t="shared" si="19"/>
      </c>
      <c r="M120" s="20">
        <f t="shared" si="20"/>
      </c>
      <c r="N120" s="21">
        <f t="shared" si="21"/>
      </c>
      <c r="O120" s="22">
        <f t="shared" si="22"/>
      </c>
      <c r="P120">
        <v>106</v>
      </c>
      <c r="Q120">
        <v>0.40821</v>
      </c>
      <c r="S120" s="15">
        <f t="shared" si="23"/>
        <v>0</v>
      </c>
      <c r="T120" s="15">
        <f t="shared" si="24"/>
        <v>0</v>
      </c>
    </row>
    <row r="121" spans="1:20" ht="12.75">
      <c r="A121">
        <v>107</v>
      </c>
      <c r="B121" s="49">
        <v>0.497783</v>
      </c>
      <c r="E121" s="16">
        <f t="shared" si="18"/>
      </c>
      <c r="F121" s="17">
        <f t="shared" si="13"/>
      </c>
      <c r="G121" s="18">
        <f t="shared" si="14"/>
      </c>
      <c r="I121" s="8">
        <f t="shared" si="15"/>
      </c>
      <c r="J121" s="9">
        <f t="shared" si="16"/>
      </c>
      <c r="K121" s="8">
        <f t="shared" si="17"/>
      </c>
      <c r="L121" s="19">
        <f t="shared" si="19"/>
      </c>
      <c r="M121" s="20">
        <f t="shared" si="20"/>
      </c>
      <c r="N121" s="21">
        <f t="shared" si="21"/>
      </c>
      <c r="O121" s="22">
        <f t="shared" si="22"/>
      </c>
      <c r="P121">
        <v>107</v>
      </c>
      <c r="Q121">
        <v>0.448823</v>
      </c>
      <c r="S121" s="15">
        <f t="shared" si="23"/>
        <v>0</v>
      </c>
      <c r="T121" s="15">
        <f t="shared" si="24"/>
        <v>0</v>
      </c>
    </row>
    <row r="122" spans="1:20" ht="12.75">
      <c r="A122">
        <v>108</v>
      </c>
      <c r="B122" s="49">
        <v>0.522673</v>
      </c>
      <c r="E122" s="16">
        <f t="shared" si="18"/>
      </c>
      <c r="F122" s="17">
        <f t="shared" si="13"/>
      </c>
      <c r="G122" s="18">
        <f t="shared" si="14"/>
      </c>
      <c r="I122" s="8">
        <f t="shared" si="15"/>
      </c>
      <c r="J122" s="9">
        <f t="shared" si="16"/>
      </c>
      <c r="K122" s="8">
        <f t="shared" si="17"/>
      </c>
      <c r="L122" s="19">
        <f t="shared" si="19"/>
      </c>
      <c r="M122" s="20">
        <f t="shared" si="20"/>
      </c>
      <c r="N122" s="21">
        <f t="shared" si="21"/>
      </c>
      <c r="O122" s="22">
        <f t="shared" si="22"/>
      </c>
      <c r="P122">
        <v>108</v>
      </c>
      <c r="Q122">
        <v>0.494681</v>
      </c>
      <c r="S122" s="15">
        <f t="shared" si="23"/>
        <v>0</v>
      </c>
      <c r="T122" s="15">
        <f t="shared" si="24"/>
        <v>0</v>
      </c>
    </row>
    <row r="123" spans="1:20" ht="12.75">
      <c r="A123">
        <v>109</v>
      </c>
      <c r="B123" s="49">
        <v>0.548806</v>
      </c>
      <c r="E123" s="16">
        <f t="shared" si="18"/>
      </c>
      <c r="F123" s="17">
        <f t="shared" si="13"/>
      </c>
      <c r="G123" s="18">
        <f t="shared" si="14"/>
      </c>
      <c r="I123" s="8">
        <f t="shared" si="15"/>
      </c>
      <c r="J123" s="9">
        <f t="shared" si="16"/>
      </c>
      <c r="K123" s="8">
        <f t="shared" si="17"/>
      </c>
      <c r="L123" s="19">
        <f t="shared" si="19"/>
      </c>
      <c r="M123" s="20">
        <f t="shared" si="20"/>
      </c>
      <c r="N123" s="21">
        <f t="shared" si="21"/>
      </c>
      <c r="O123" s="22">
        <f t="shared" si="22"/>
      </c>
      <c r="P123">
        <v>109</v>
      </c>
      <c r="Q123">
        <v>0.546231</v>
      </c>
      <c r="S123" s="15">
        <f t="shared" si="23"/>
        <v>0</v>
      </c>
      <c r="T123" s="15">
        <f t="shared" si="24"/>
        <v>0</v>
      </c>
    </row>
    <row r="124" spans="1:20" ht="12.75">
      <c r="A124">
        <v>110</v>
      </c>
      <c r="B124" s="48">
        <v>0.576246</v>
      </c>
      <c r="E124" s="16">
        <f t="shared" si="18"/>
      </c>
      <c r="F124" s="17">
        <f t="shared" si="13"/>
      </c>
      <c r="G124" s="18">
        <f t="shared" si="14"/>
      </c>
      <c r="I124" s="8">
        <f t="shared" si="15"/>
      </c>
      <c r="J124" s="9">
        <f t="shared" si="16"/>
      </c>
      <c r="K124" s="8">
        <f t="shared" si="17"/>
      </c>
      <c r="L124" s="19">
        <f t="shared" si="19"/>
      </c>
      <c r="M124" s="20">
        <f t="shared" si="20"/>
      </c>
      <c r="N124" s="21">
        <f t="shared" si="21"/>
      </c>
      <c r="O124" s="22">
        <f t="shared" si="22"/>
      </c>
      <c r="P124">
        <v>110</v>
      </c>
      <c r="Q124">
        <v>0.603917</v>
      </c>
      <c r="S124" s="15">
        <f t="shared" si="23"/>
        <v>0</v>
      </c>
      <c r="T124" s="15">
        <f t="shared" si="24"/>
        <v>0</v>
      </c>
    </row>
    <row r="125" spans="1:20" ht="12.75">
      <c r="A125">
        <v>111</v>
      </c>
      <c r="B125" s="48">
        <v>0.605059</v>
      </c>
      <c r="E125" s="16">
        <f t="shared" si="18"/>
      </c>
      <c r="F125" s="17">
        <f t="shared" si="13"/>
      </c>
      <c r="G125" s="18">
        <f t="shared" si="14"/>
      </c>
      <c r="I125" s="8">
        <f t="shared" si="15"/>
      </c>
      <c r="J125" s="9">
        <f t="shared" si="16"/>
      </c>
      <c r="K125" s="8">
        <f t="shared" si="17"/>
      </c>
      <c r="L125" s="19">
        <f t="shared" si="19"/>
      </c>
      <c r="M125" s="20">
        <f t="shared" si="20"/>
      </c>
      <c r="N125" s="21">
        <f t="shared" si="21"/>
      </c>
      <c r="O125" s="22">
        <f t="shared" si="22"/>
      </c>
      <c r="P125">
        <v>111</v>
      </c>
      <c r="Q125">
        <v>0.668186</v>
      </c>
      <c r="S125" s="15">
        <f t="shared" si="23"/>
        <v>0</v>
      </c>
      <c r="T125" s="15">
        <f t="shared" si="24"/>
        <v>0</v>
      </c>
    </row>
    <row r="126" spans="1:20" ht="12.75">
      <c r="A126">
        <v>112</v>
      </c>
      <c r="B126" s="48">
        <v>0.635312</v>
      </c>
      <c r="E126" s="16">
        <f t="shared" si="18"/>
      </c>
      <c r="F126" s="17">
        <f t="shared" si="13"/>
      </c>
      <c r="G126" s="18">
        <f t="shared" si="14"/>
      </c>
      <c r="I126" s="8">
        <f t="shared" si="15"/>
      </c>
      <c r="J126" s="9">
        <f t="shared" si="16"/>
      </c>
      <c r="K126" s="8">
        <f t="shared" si="17"/>
      </c>
      <c r="L126" s="19">
        <f t="shared" si="19"/>
      </c>
      <c r="M126" s="20">
        <f t="shared" si="20"/>
      </c>
      <c r="N126" s="21">
        <f t="shared" si="21"/>
      </c>
      <c r="O126" s="22">
        <f t="shared" si="22"/>
      </c>
      <c r="P126">
        <v>112</v>
      </c>
      <c r="Q126">
        <v>0.739483</v>
      </c>
      <c r="S126" s="15">
        <f t="shared" si="23"/>
        <v>0</v>
      </c>
      <c r="T126" s="15">
        <f t="shared" si="24"/>
        <v>0</v>
      </c>
    </row>
    <row r="127" spans="1:20" ht="12.75">
      <c r="A127">
        <v>113</v>
      </c>
      <c r="B127" s="48">
        <v>0.667077</v>
      </c>
      <c r="E127" s="16">
        <f t="shared" si="18"/>
      </c>
      <c r="F127" s="17">
        <f t="shared" si="13"/>
      </c>
      <c r="G127" s="18">
        <f t="shared" si="14"/>
      </c>
      <c r="I127" s="8">
        <f t="shared" si="15"/>
      </c>
      <c r="J127" s="9">
        <f t="shared" si="16"/>
      </c>
      <c r="K127" s="8">
        <f t="shared" si="17"/>
      </c>
      <c r="L127" s="19">
        <f t="shared" si="19"/>
      </c>
      <c r="M127" s="20">
        <f t="shared" si="20"/>
      </c>
      <c r="N127" s="21">
        <f t="shared" si="21"/>
      </c>
      <c r="O127" s="22">
        <f t="shared" si="22"/>
      </c>
      <c r="P127">
        <v>113</v>
      </c>
      <c r="Q127">
        <v>0.818254</v>
      </c>
      <c r="S127" s="15">
        <f t="shared" si="23"/>
        <v>0</v>
      </c>
      <c r="T127" s="15">
        <f t="shared" si="24"/>
        <v>0</v>
      </c>
    </row>
    <row r="128" spans="1:20" ht="12.75">
      <c r="A128">
        <v>114</v>
      </c>
      <c r="B128" s="48">
        <v>0.700431</v>
      </c>
      <c r="E128" s="16">
        <f t="shared" si="18"/>
      </c>
      <c r="F128" s="17">
        <f t="shared" si="13"/>
      </c>
      <c r="G128" s="18">
        <f t="shared" si="14"/>
      </c>
      <c r="I128" s="8">
        <f t="shared" si="15"/>
      </c>
      <c r="J128" s="9">
        <f t="shared" si="16"/>
      </c>
      <c r="K128" s="8">
        <f t="shared" si="17"/>
      </c>
      <c r="L128" s="19">
        <f t="shared" si="19"/>
      </c>
      <c r="M128" s="20">
        <f t="shared" si="20"/>
      </c>
      <c r="N128" s="21">
        <f t="shared" si="21"/>
      </c>
      <c r="O128" s="22">
        <f t="shared" si="22"/>
      </c>
      <c r="P128">
        <v>114</v>
      </c>
      <c r="Q128">
        <v>0.904945</v>
      </c>
      <c r="S128" s="15">
        <f t="shared" si="23"/>
        <v>0</v>
      </c>
      <c r="T128" s="15">
        <f t="shared" si="24"/>
        <v>0</v>
      </c>
    </row>
    <row r="129" spans="1:20" ht="12.75">
      <c r="A129">
        <v>115</v>
      </c>
      <c r="B129" s="49">
        <v>0.735453</v>
      </c>
      <c r="E129" s="16">
        <f t="shared" si="18"/>
      </c>
      <c r="F129" s="17">
        <f>IF(E129="","",(1-VLOOKUP(E129,$A$14:$B$129,2,FALSE))*F128)</f>
      </c>
      <c r="G129" s="18">
        <f t="shared" si="14"/>
      </c>
      <c r="I129" s="8">
        <f t="shared" si="15"/>
      </c>
      <c r="J129" s="9">
        <f t="shared" si="16"/>
      </c>
      <c r="K129" s="8">
        <f t="shared" si="17"/>
      </c>
      <c r="L129" s="19">
        <f t="shared" si="19"/>
      </c>
      <c r="M129" s="20">
        <f t="shared" si="20"/>
      </c>
      <c r="N129" s="21">
        <f t="shared" si="21"/>
      </c>
      <c r="O129" s="22">
        <f t="shared" si="22"/>
      </c>
      <c r="P129">
        <v>115</v>
      </c>
      <c r="Q129">
        <v>1</v>
      </c>
      <c r="S129" s="15">
        <f t="shared" si="23"/>
        <v>0</v>
      </c>
      <c r="T129" s="15">
        <f t="shared" si="24"/>
        <v>0</v>
      </c>
    </row>
    <row r="130" spans="1:20" ht="12.75">
      <c r="A130" t="s">
        <v>2</v>
      </c>
      <c r="B130" s="49">
        <v>0.772225</v>
      </c>
      <c r="K130" s="11"/>
      <c r="L130" s="11"/>
      <c r="M130" s="11"/>
      <c r="N130" s="11"/>
      <c r="P130" t="s">
        <v>3</v>
      </c>
      <c r="S130" s="15">
        <f>SUM(S14:S129)</f>
        <v>20865538.12301004</v>
      </c>
      <c r="T130" s="15">
        <f>SUM(T14:T129)</f>
        <v>19136956.318795215</v>
      </c>
    </row>
    <row r="131" spans="2:14" ht="12.75">
      <c r="B131" s="49">
        <v>0.810837</v>
      </c>
      <c r="K131" s="11"/>
      <c r="L131" s="11"/>
      <c r="M131" s="11"/>
      <c r="N131" s="11"/>
    </row>
    <row r="132" spans="2:14" ht="12.75">
      <c r="B132" s="49">
        <v>0.851378</v>
      </c>
      <c r="K132" s="11"/>
      <c r="L132" s="11"/>
      <c r="M132" s="11"/>
      <c r="N132" s="11"/>
    </row>
    <row r="133" spans="2:14" ht="12.75">
      <c r="B133" s="49">
        <v>0.893947</v>
      </c>
      <c r="K133" s="11"/>
      <c r="L133" s="11"/>
      <c r="M133" s="11"/>
      <c r="N133" s="11"/>
    </row>
    <row r="134" spans="11:14" ht="12.75">
      <c r="K134" s="11"/>
      <c r="L134" s="11"/>
      <c r="M134" s="11"/>
      <c r="N134" s="11"/>
    </row>
    <row r="135" spans="11:14" ht="12.75">
      <c r="K135" s="11"/>
      <c r="L135" s="11"/>
      <c r="M135" s="11"/>
      <c r="N135" s="11"/>
    </row>
    <row r="136" spans="11:14" ht="12.75">
      <c r="K136" s="11"/>
      <c r="L136" s="11"/>
      <c r="M136" s="11"/>
      <c r="N136" s="11"/>
    </row>
    <row r="137" spans="11:14" ht="12.75">
      <c r="K137" s="11"/>
      <c r="L137" s="11"/>
      <c r="M137" s="11"/>
      <c r="N137" s="11"/>
    </row>
    <row r="138" spans="11:14" ht="12.75">
      <c r="K138" s="11"/>
      <c r="L138" s="11"/>
      <c r="M138" s="11"/>
      <c r="N138" s="11"/>
    </row>
    <row r="139" spans="11:14" ht="12.75">
      <c r="K139" s="11"/>
      <c r="L139" s="11"/>
      <c r="M139" s="11"/>
      <c r="N139" s="11"/>
    </row>
    <row r="140" spans="11:14" ht="12.75">
      <c r="K140" s="11"/>
      <c r="L140" s="11"/>
      <c r="M140" s="11"/>
      <c r="N140" s="11"/>
    </row>
    <row r="141" spans="11:14" ht="12.75">
      <c r="K141" s="11"/>
      <c r="L141" s="11"/>
      <c r="M141" s="11"/>
      <c r="N141" s="11"/>
    </row>
    <row r="142" spans="11:14" ht="12.75">
      <c r="K142" s="11"/>
      <c r="L142" s="11"/>
      <c r="M142" s="11"/>
      <c r="N142" s="11"/>
    </row>
    <row r="143" spans="11:14" ht="12.75">
      <c r="K143" s="11"/>
      <c r="L143" s="11"/>
      <c r="M143" s="11"/>
      <c r="N143" s="11"/>
    </row>
    <row r="144" spans="11:14" ht="12.75">
      <c r="K144" s="11"/>
      <c r="L144" s="11"/>
      <c r="M144" s="11"/>
      <c r="N144" s="11"/>
    </row>
    <row r="145" spans="11:14" ht="12.75">
      <c r="K145" s="11"/>
      <c r="L145" s="11"/>
      <c r="M145" s="11"/>
      <c r="N145" s="11"/>
    </row>
    <row r="146" spans="11:14" ht="12.75">
      <c r="K146" s="11"/>
      <c r="L146" s="11"/>
      <c r="M146" s="11"/>
      <c r="N146" s="11"/>
    </row>
    <row r="147" spans="11:14" ht="12.75">
      <c r="K147" s="11"/>
      <c r="L147" s="11"/>
      <c r="M147" s="11"/>
      <c r="N147" s="11"/>
    </row>
    <row r="148" spans="11:14" ht="12.75">
      <c r="K148" s="11"/>
      <c r="L148" s="11"/>
      <c r="M148" s="11"/>
      <c r="N148" s="11"/>
    </row>
    <row r="149" spans="11:14" ht="12.75">
      <c r="K149" s="11"/>
      <c r="L149" s="11"/>
      <c r="M149" s="11"/>
      <c r="N149" s="1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9"/>
  <sheetViews>
    <sheetView zoomScalePageLayoutView="0" workbookViewId="0" topLeftCell="A13">
      <selection activeCell="D27" sqref="D27"/>
    </sheetView>
  </sheetViews>
  <sheetFormatPr defaultColWidth="9.140625" defaultRowHeight="12.75"/>
  <cols>
    <col min="1" max="7" width="12.7109375" style="0" customWidth="1"/>
    <col min="8" max="11" width="16.7109375" style="0" customWidth="1"/>
    <col min="12" max="17" width="12.7109375" style="0" customWidth="1"/>
    <col min="19" max="20" width="13.7109375" style="0" customWidth="1"/>
  </cols>
  <sheetData>
    <row r="1" spans="1:14" ht="17.25">
      <c r="A1" s="1" t="s">
        <v>0</v>
      </c>
      <c r="K1" s="11"/>
      <c r="L1" s="11"/>
      <c r="M1" s="11"/>
      <c r="N1" s="11"/>
    </row>
    <row r="2" spans="1:14" ht="12.75">
      <c r="A2" t="s">
        <v>29</v>
      </c>
      <c r="K2" s="11"/>
      <c r="L2" s="11"/>
      <c r="M2" s="11"/>
      <c r="N2" s="11"/>
    </row>
    <row r="3" spans="1:14" ht="12.75">
      <c r="A3" t="s">
        <v>40</v>
      </c>
      <c r="K3" s="11"/>
      <c r="L3" s="11"/>
      <c r="M3" s="11"/>
      <c r="N3" s="11"/>
    </row>
    <row r="4" spans="11:14" ht="12.75">
      <c r="K4" s="11"/>
      <c r="L4" s="11"/>
      <c r="M4" s="11"/>
      <c r="N4" s="11"/>
    </row>
    <row r="5" spans="1:14" ht="12.75">
      <c r="A5" s="44">
        <f>Calc_Summary!A5</f>
        <v>70</v>
      </c>
      <c r="B5" t="s">
        <v>6</v>
      </c>
      <c r="K5" s="11"/>
      <c r="L5" s="11"/>
      <c r="M5" s="11"/>
      <c r="N5" s="11"/>
    </row>
    <row r="6" spans="1:14" ht="12.75">
      <c r="A6" s="44"/>
      <c r="K6" s="11"/>
      <c r="L6" s="11"/>
      <c r="M6" s="11"/>
      <c r="N6" s="11"/>
    </row>
    <row r="7" spans="1:14" ht="12.75">
      <c r="A7" s="45">
        <f>Calc_Summary!A7</f>
        <v>0.014</v>
      </c>
      <c r="B7" t="s">
        <v>1</v>
      </c>
      <c r="F7" s="2">
        <v>0</v>
      </c>
      <c r="G7" t="s">
        <v>9</v>
      </c>
      <c r="K7" s="11"/>
      <c r="L7" s="11"/>
      <c r="M7" s="11"/>
      <c r="N7" s="11"/>
    </row>
    <row r="8" spans="1:14" ht="12.75">
      <c r="A8" s="43"/>
      <c r="K8" s="11"/>
      <c r="L8" s="11"/>
      <c r="M8" s="11"/>
      <c r="N8" s="11"/>
    </row>
    <row r="9" spans="1:20" ht="12.75">
      <c r="A9" s="46">
        <f>Calc_Summary!A6</f>
        <v>12000</v>
      </c>
      <c r="B9" t="s">
        <v>41</v>
      </c>
      <c r="D9" s="10">
        <f>K129</f>
      </c>
      <c r="F9" s="14" t="s">
        <v>13</v>
      </c>
      <c r="G9" s="14"/>
      <c r="H9" s="14"/>
      <c r="I9" s="14"/>
      <c r="L9" s="11"/>
      <c r="M9" s="11"/>
      <c r="N9" s="11"/>
      <c r="O9" s="11"/>
      <c r="T9" s="9">
        <f>K13*0.02</f>
        <v>35422095.80160305</v>
      </c>
    </row>
    <row r="10" spans="1:21" ht="12.75">
      <c r="A10" s="46">
        <f>A9*O13</f>
        <v>177110.47900801522</v>
      </c>
      <c r="B10" t="s">
        <v>7</v>
      </c>
      <c r="E10" s="14" t="s">
        <v>26</v>
      </c>
      <c r="F10" s="14" t="s">
        <v>12</v>
      </c>
      <c r="G10" s="14" t="s">
        <v>16</v>
      </c>
      <c r="H10" s="14"/>
      <c r="I10" s="14"/>
      <c r="J10" s="14" t="s">
        <v>27</v>
      </c>
      <c r="L10" s="11"/>
      <c r="M10" s="12" t="s">
        <v>20</v>
      </c>
      <c r="N10" s="12" t="s">
        <v>22</v>
      </c>
      <c r="O10" s="12" t="s">
        <v>24</v>
      </c>
      <c r="S10" s="41">
        <v>0.0015</v>
      </c>
      <c r="T10" s="15">
        <f>T130</f>
        <v>24483435.406237595</v>
      </c>
      <c r="U10" s="42">
        <f>T10/K13</f>
        <v>0.013823820896068822</v>
      </c>
    </row>
    <row r="11" spans="1:20" ht="12.75">
      <c r="A11" s="2"/>
      <c r="E11" s="14" t="s">
        <v>4</v>
      </c>
      <c r="F11" s="14" t="s">
        <v>11</v>
      </c>
      <c r="G11" s="14" t="s">
        <v>17</v>
      </c>
      <c r="H11" s="14" t="s">
        <v>28</v>
      </c>
      <c r="I11" s="14" t="s">
        <v>14</v>
      </c>
      <c r="J11" s="14" t="s">
        <v>15</v>
      </c>
      <c r="K11" t="s">
        <v>10</v>
      </c>
      <c r="L11" s="12" t="s">
        <v>19</v>
      </c>
      <c r="M11" s="12" t="s">
        <v>21</v>
      </c>
      <c r="N11" s="12" t="s">
        <v>23</v>
      </c>
      <c r="O11" s="12" t="s">
        <v>25</v>
      </c>
      <c r="S11" s="23" t="s">
        <v>55</v>
      </c>
      <c r="T11" s="23" t="s">
        <v>57</v>
      </c>
    </row>
    <row r="12" spans="12:20" ht="12.75">
      <c r="L12" s="11"/>
      <c r="M12" s="11"/>
      <c r="N12" s="11"/>
      <c r="S12" s="23" t="s">
        <v>56</v>
      </c>
      <c r="T12" s="23" t="s">
        <v>58</v>
      </c>
    </row>
    <row r="13" spans="1:17" ht="12.75">
      <c r="A13" s="5" t="s">
        <v>4</v>
      </c>
      <c r="B13" s="5" t="s">
        <v>5</v>
      </c>
      <c r="F13" s="6"/>
      <c r="G13" s="6"/>
      <c r="H13" s="9"/>
      <c r="K13" s="8">
        <f>$A$10*10000</f>
        <v>1771104790.0801523</v>
      </c>
      <c r="L13" s="13"/>
      <c r="M13" s="11"/>
      <c r="N13" s="11"/>
      <c r="O13" s="22">
        <f>SUM(O14:O129)</f>
        <v>14.759206584001268</v>
      </c>
      <c r="P13" s="5" t="s">
        <v>4</v>
      </c>
      <c r="Q13" s="5" t="s">
        <v>5</v>
      </c>
    </row>
    <row r="14" spans="1:20" ht="12.75">
      <c r="A14">
        <v>0</v>
      </c>
      <c r="B14" s="48">
        <v>0.005728</v>
      </c>
      <c r="E14" s="16">
        <f>A5</f>
        <v>70</v>
      </c>
      <c r="F14" s="17">
        <f>10000</f>
        <v>10000</v>
      </c>
      <c r="G14" s="18">
        <f>IF(E14="","",(1+$F$7)^(E14-$A$5))</f>
        <v>1</v>
      </c>
      <c r="H14" s="9">
        <f aca="true" t="shared" si="0" ref="H14:H64">IF(E14="","",$A$9*F14*G14)</f>
        <v>120000000</v>
      </c>
      <c r="I14" s="8">
        <f>IF(E14="","",K13-H14)</f>
        <v>1651104790.0801523</v>
      </c>
      <c r="J14" s="9">
        <f>IF(E14="","",I14*((1+$A$7)*(1+$F$7)-1))</f>
        <v>23115467.061122153</v>
      </c>
      <c r="K14" s="8">
        <f>IF(E14="","",I14+J14)</f>
        <v>1674220257.1412745</v>
      </c>
      <c r="L14" s="19">
        <v>1</v>
      </c>
      <c r="M14" s="20">
        <v>1</v>
      </c>
      <c r="N14" s="21">
        <v>1</v>
      </c>
      <c r="O14" s="22">
        <f>L14*M14*N14</f>
        <v>1</v>
      </c>
      <c r="P14">
        <v>0</v>
      </c>
      <c r="Q14">
        <v>0.002311</v>
      </c>
      <c r="S14" s="15">
        <f>K14*$S$10</f>
        <v>2511330.3857119116</v>
      </c>
      <c r="T14" s="15">
        <f>S14*N14</f>
        <v>2511330.3857119116</v>
      </c>
    </row>
    <row r="15" spans="1:20" ht="12.75">
      <c r="A15">
        <v>1</v>
      </c>
      <c r="B15" s="48">
        <v>0.000373</v>
      </c>
      <c r="E15" s="16">
        <f>IF(E14&lt;MAX($A$14:$A$129),E14+1,"")</f>
        <v>71</v>
      </c>
      <c r="F15" s="17">
        <f>IF(E15="","",(1-VLOOKUP(E14,$A$14:$B$129,2,FALSE))*F14)</f>
        <v>9835.6</v>
      </c>
      <c r="G15" s="18">
        <f aca="true" t="shared" si="1" ref="G15:G78">IF(E15="","",(1+$F$7)^(E15-$A$5))</f>
        <v>1</v>
      </c>
      <c r="H15" s="15">
        <f t="shared" si="0"/>
        <v>118027200</v>
      </c>
      <c r="I15" s="8">
        <f aca="true" t="shared" si="2" ref="I15:I78">IF(E15="","",K14-H15)</f>
        <v>1556193057.1412745</v>
      </c>
      <c r="J15" s="9">
        <f aca="true" t="shared" si="3" ref="J15:J78">IF(E15="","",I15*((1+$A$7)*(1+$F$7)-1))</f>
        <v>21786702.79997786</v>
      </c>
      <c r="K15" s="8">
        <f aca="true" t="shared" si="4" ref="K15:K78">IF(E15="","",I15+J15)</f>
        <v>1577979759.9412522</v>
      </c>
      <c r="L15" s="19">
        <f>IF(E15="","",L14*(1+$F$7))</f>
        <v>1</v>
      </c>
      <c r="M15" s="20">
        <f>IF(E15="","",(1-VLOOKUP(E14,$A$14:$B$129,2,FALSE))*M14)</f>
        <v>0.98356</v>
      </c>
      <c r="N15" s="21">
        <f>IF(E15="","",N14/((1+$A$7)*(1+$F$7)))</f>
        <v>0.9861932938856016</v>
      </c>
      <c r="O15" s="22">
        <f>IF(E15="","",L15*M15*N15)</f>
        <v>0.9699802761341223</v>
      </c>
      <c r="P15">
        <v>1</v>
      </c>
      <c r="Q15">
        <v>0.000906</v>
      </c>
      <c r="S15" s="15">
        <f aca="true" t="shared" si="5" ref="S15:S78">IF(K15="",0,K15*$S$10)</f>
        <v>2366969.6399118784</v>
      </c>
      <c r="T15" s="15">
        <f aca="true" t="shared" si="6" ref="T15:T78">IF(K15="",0,S15*N15)</f>
        <v>2334289.585711912</v>
      </c>
    </row>
    <row r="16" spans="1:20" ht="12.75">
      <c r="A16">
        <v>2</v>
      </c>
      <c r="B16" s="48">
        <v>0.000241</v>
      </c>
      <c r="E16" s="16">
        <f aca="true" t="shared" si="7" ref="E16:E79">IF(E15&lt;MAX($A$14:$A$129),E15+1,"")</f>
        <v>72</v>
      </c>
      <c r="F16" s="17">
        <f aca="true" t="shared" si="8" ref="F16:F64">IF(E16="","",(1-VLOOKUP(E15,$A$14:$B$129,2,FALSE))*F15)</f>
        <v>9656.9658328</v>
      </c>
      <c r="G16" s="18">
        <f t="shared" si="1"/>
        <v>1</v>
      </c>
      <c r="H16" s="15">
        <f t="shared" si="0"/>
        <v>115883589.99360001</v>
      </c>
      <c r="I16" s="8">
        <f t="shared" si="2"/>
        <v>1462096169.9476523</v>
      </c>
      <c r="J16" s="9">
        <f t="shared" si="3"/>
        <v>20469346.379267152</v>
      </c>
      <c r="K16" s="8">
        <f t="shared" si="4"/>
        <v>1482565516.3269196</v>
      </c>
      <c r="L16" s="19">
        <f aca="true" t="shared" si="9" ref="L16:L79">IF(E16="","",L15*(1+$F$7))</f>
        <v>1</v>
      </c>
      <c r="M16" s="20">
        <f aca="true" t="shared" si="10" ref="M16:M79">IF(E16="","",(1-VLOOKUP(E15,$A$14:$B$129,2,FALSE))*M15)</f>
        <v>0.96569658328</v>
      </c>
      <c r="N16" s="21">
        <f aca="true" t="shared" si="11" ref="N16:N79">IF(E16="","",N15/((1+$A$7)*(1+$F$7)))</f>
        <v>0.9725772129049326</v>
      </c>
      <c r="O16" s="22">
        <f aca="true" t="shared" si="12" ref="O16:O79">IF(E16="","",L16*M16*N16)</f>
        <v>0.9392144914782785</v>
      </c>
      <c r="P16">
        <v>2</v>
      </c>
      <c r="Q16">
        <v>0.000504</v>
      </c>
      <c r="S16" s="15">
        <f t="shared" si="5"/>
        <v>2223848.2744903793</v>
      </c>
      <c r="T16" s="15">
        <f t="shared" si="6"/>
        <v>2162864.1567272968</v>
      </c>
    </row>
    <row r="17" spans="1:20" ht="12.75">
      <c r="A17">
        <v>3</v>
      </c>
      <c r="B17" s="48">
        <v>0.000186</v>
      </c>
      <c r="E17" s="16">
        <f t="shared" si="7"/>
        <v>73</v>
      </c>
      <c r="F17" s="17">
        <f t="shared" si="8"/>
        <v>9463.643033793178</v>
      </c>
      <c r="G17" s="18">
        <f t="shared" si="1"/>
        <v>1</v>
      </c>
      <c r="H17" s="15">
        <f t="shared" si="0"/>
        <v>113563716.40551813</v>
      </c>
      <c r="I17" s="8">
        <f t="shared" si="2"/>
        <v>1369001799.9214015</v>
      </c>
      <c r="J17" s="9">
        <f t="shared" si="3"/>
        <v>19166025.198899638</v>
      </c>
      <c r="K17" s="8">
        <f t="shared" si="4"/>
        <v>1388167825.1203012</v>
      </c>
      <c r="L17" s="19">
        <f t="shared" si="9"/>
        <v>1</v>
      </c>
      <c r="M17" s="20">
        <f t="shared" si="10"/>
        <v>0.9463643033793177</v>
      </c>
      <c r="N17" s="21">
        <f t="shared" si="11"/>
        <v>0.9591491251527935</v>
      </c>
      <c r="O17" s="22">
        <f t="shared" si="12"/>
        <v>0.9077044936621054</v>
      </c>
      <c r="P17">
        <v>3</v>
      </c>
      <c r="Q17">
        <v>0.000408</v>
      </c>
      <c r="S17" s="15">
        <f t="shared" si="5"/>
        <v>2082251.737680452</v>
      </c>
      <c r="T17" s="15">
        <f t="shared" si="6"/>
        <v>1997189.9325440896</v>
      </c>
    </row>
    <row r="18" spans="1:20" ht="12.75">
      <c r="A18">
        <v>4</v>
      </c>
      <c r="B18" s="48">
        <v>0.00015</v>
      </c>
      <c r="E18" s="16">
        <f t="shared" si="7"/>
        <v>74</v>
      </c>
      <c r="F18" s="17">
        <f t="shared" si="8"/>
        <v>9255.414496120628</v>
      </c>
      <c r="G18" s="18">
        <f t="shared" si="1"/>
        <v>1</v>
      </c>
      <c r="H18" s="15">
        <f t="shared" si="0"/>
        <v>111064973.95344754</v>
      </c>
      <c r="I18" s="8">
        <f t="shared" si="2"/>
        <v>1277102851.1668537</v>
      </c>
      <c r="J18" s="9">
        <f t="shared" si="3"/>
        <v>17879439.916335966</v>
      </c>
      <c r="K18" s="8">
        <f t="shared" si="4"/>
        <v>1294982291.0831897</v>
      </c>
      <c r="L18" s="19">
        <f t="shared" si="9"/>
        <v>1</v>
      </c>
      <c r="M18" s="20">
        <f t="shared" si="10"/>
        <v>0.9255414496120625</v>
      </c>
      <c r="N18" s="21">
        <f t="shared" si="11"/>
        <v>0.9459064350619265</v>
      </c>
      <c r="O18" s="22">
        <f t="shared" si="12"/>
        <v>0.8754756131045938</v>
      </c>
      <c r="P18">
        <v>4</v>
      </c>
      <c r="Q18">
        <v>0.000357</v>
      </c>
      <c r="S18" s="15">
        <f t="shared" si="5"/>
        <v>1942473.4366247847</v>
      </c>
      <c r="T18" s="15">
        <f t="shared" si="6"/>
        <v>1837398.1236402392</v>
      </c>
    </row>
    <row r="19" spans="1:20" ht="12.75">
      <c r="A19">
        <v>5</v>
      </c>
      <c r="B19" s="49">
        <v>0.000133</v>
      </c>
      <c r="E19" s="16">
        <f t="shared" si="7"/>
        <v>75</v>
      </c>
      <c r="F19" s="17">
        <f t="shared" si="8"/>
        <v>9031.683361505904</v>
      </c>
      <c r="G19" s="18">
        <f t="shared" si="1"/>
        <v>1</v>
      </c>
      <c r="H19" s="15">
        <f t="shared" si="0"/>
        <v>108380200.33807085</v>
      </c>
      <c r="I19" s="8">
        <f t="shared" si="2"/>
        <v>1186602090.7451189</v>
      </c>
      <c r="J19" s="9">
        <f t="shared" si="3"/>
        <v>16612429.270431679</v>
      </c>
      <c r="K19" s="8">
        <f t="shared" si="4"/>
        <v>1203214520.0155506</v>
      </c>
      <c r="L19" s="19">
        <f t="shared" si="9"/>
        <v>1</v>
      </c>
      <c r="M19" s="20">
        <f t="shared" si="10"/>
        <v>0.9031683361505901</v>
      </c>
      <c r="N19" s="21">
        <f t="shared" si="11"/>
        <v>0.9328465829013082</v>
      </c>
      <c r="O19" s="22">
        <f t="shared" si="12"/>
        <v>0.8425174961627381</v>
      </c>
      <c r="P19">
        <v>5</v>
      </c>
      <c r="Q19">
        <v>0.000324</v>
      </c>
      <c r="S19" s="15">
        <f t="shared" si="5"/>
        <v>1804821.780023326</v>
      </c>
      <c r="T19" s="15">
        <f t="shared" si="6"/>
        <v>1683621.830240616</v>
      </c>
    </row>
    <row r="20" spans="1:20" ht="12.75">
      <c r="A20">
        <v>6</v>
      </c>
      <c r="B20" s="49">
        <v>0.000121</v>
      </c>
      <c r="E20" s="16">
        <f t="shared" si="7"/>
        <v>76</v>
      </c>
      <c r="F20" s="17">
        <f t="shared" si="8"/>
        <v>8790.483225653526</v>
      </c>
      <c r="G20" s="18">
        <f t="shared" si="1"/>
        <v>1</v>
      </c>
      <c r="H20" s="15">
        <f t="shared" si="0"/>
        <v>105485798.70784232</v>
      </c>
      <c r="I20" s="8">
        <f t="shared" si="2"/>
        <v>1097728721.3077083</v>
      </c>
      <c r="J20" s="9">
        <f t="shared" si="3"/>
        <v>15368202.09830793</v>
      </c>
      <c r="K20" s="8">
        <f t="shared" si="4"/>
        <v>1113096923.406016</v>
      </c>
      <c r="L20" s="19">
        <f t="shared" si="9"/>
        <v>1</v>
      </c>
      <c r="M20" s="20">
        <f t="shared" si="10"/>
        <v>0.8790483225653525</v>
      </c>
      <c r="N20" s="21">
        <f t="shared" si="11"/>
        <v>0.919967044281369</v>
      </c>
      <c r="O20" s="22">
        <f t="shared" si="12"/>
        <v>0.8086954870909427</v>
      </c>
      <c r="P20">
        <v>6</v>
      </c>
      <c r="Q20">
        <v>0.000301</v>
      </c>
      <c r="S20" s="15">
        <f t="shared" si="5"/>
        <v>1669645.3851090241</v>
      </c>
      <c r="T20" s="15">
        <f t="shared" si="6"/>
        <v>1536018.729936777</v>
      </c>
    </row>
    <row r="21" spans="1:20" ht="12.75">
      <c r="A21">
        <v>7</v>
      </c>
      <c r="B21" s="49">
        <v>0.000112</v>
      </c>
      <c r="E21" s="16">
        <f t="shared" si="7"/>
        <v>77</v>
      </c>
      <c r="F21" s="17">
        <f t="shared" si="8"/>
        <v>8530.258550724504</v>
      </c>
      <c r="G21" s="18">
        <f t="shared" si="1"/>
        <v>1</v>
      </c>
      <c r="H21" s="15">
        <f t="shared" si="0"/>
        <v>102363102.60869405</v>
      </c>
      <c r="I21" s="8">
        <f t="shared" si="2"/>
        <v>1010733820.797322</v>
      </c>
      <c r="J21" s="9">
        <f t="shared" si="3"/>
        <v>14150273.491162522</v>
      </c>
      <c r="K21" s="8">
        <f t="shared" si="4"/>
        <v>1024884094.2884846</v>
      </c>
      <c r="L21" s="19">
        <f t="shared" si="9"/>
        <v>1</v>
      </c>
      <c r="M21" s="20">
        <f t="shared" si="10"/>
        <v>0.8530258550724503</v>
      </c>
      <c r="N21" s="21">
        <f t="shared" si="11"/>
        <v>0.9072653296660443</v>
      </c>
      <c r="O21" s="22">
        <f t="shared" si="12"/>
        <v>0.7739207836159661</v>
      </c>
      <c r="P21">
        <v>7</v>
      </c>
      <c r="Q21">
        <v>0.000286</v>
      </c>
      <c r="S21" s="15">
        <f t="shared" si="5"/>
        <v>1537326.141432727</v>
      </c>
      <c r="T21" s="15">
        <f t="shared" si="6"/>
        <v>1394762.708511191</v>
      </c>
    </row>
    <row r="22" spans="1:20" ht="12.75">
      <c r="A22">
        <v>8</v>
      </c>
      <c r="B22" s="49">
        <v>0.000104</v>
      </c>
      <c r="E22" s="16">
        <f t="shared" si="7"/>
        <v>78</v>
      </c>
      <c r="F22" s="17">
        <f t="shared" si="8"/>
        <v>8251.1655514619</v>
      </c>
      <c r="G22" s="18">
        <f t="shared" si="1"/>
        <v>1</v>
      </c>
      <c r="H22" s="15">
        <f t="shared" si="0"/>
        <v>99013986.6175428</v>
      </c>
      <c r="I22" s="8">
        <f t="shared" si="2"/>
        <v>925870107.6709418</v>
      </c>
      <c r="J22" s="9">
        <f t="shared" si="3"/>
        <v>12962181.507393196</v>
      </c>
      <c r="K22" s="8">
        <f t="shared" si="4"/>
        <v>938832289.1783351</v>
      </c>
      <c r="L22" s="19">
        <f t="shared" si="9"/>
        <v>1</v>
      </c>
      <c r="M22" s="20">
        <f t="shared" si="10"/>
        <v>0.8251165551461899</v>
      </c>
      <c r="N22" s="21">
        <f t="shared" si="11"/>
        <v>0.8947389838915625</v>
      </c>
      <c r="O22" s="22">
        <f t="shared" si="12"/>
        <v>0.7382639481436083</v>
      </c>
      <c r="P22">
        <v>8</v>
      </c>
      <c r="Q22">
        <v>0.000328</v>
      </c>
      <c r="S22" s="15">
        <f t="shared" si="5"/>
        <v>1408248.4337675027</v>
      </c>
      <c r="T22" s="15">
        <f t="shared" si="6"/>
        <v>1260014.7726960196</v>
      </c>
    </row>
    <row r="23" spans="1:20" ht="12.75">
      <c r="A23">
        <v>9</v>
      </c>
      <c r="B23" s="49">
        <v>9.8E-05</v>
      </c>
      <c r="E23" s="16">
        <f t="shared" si="7"/>
        <v>79</v>
      </c>
      <c r="F23" s="17">
        <f t="shared" si="8"/>
        <v>7953.8430519805215</v>
      </c>
      <c r="G23" s="18">
        <f t="shared" si="1"/>
        <v>1</v>
      </c>
      <c r="H23" s="15">
        <f t="shared" si="0"/>
        <v>95446116.62376626</v>
      </c>
      <c r="I23" s="8">
        <f t="shared" si="2"/>
        <v>843386172.5545688</v>
      </c>
      <c r="J23" s="9">
        <f t="shared" si="3"/>
        <v>11807406.415763972</v>
      </c>
      <c r="K23" s="8">
        <f t="shared" si="4"/>
        <v>855193578.9703327</v>
      </c>
      <c r="L23" s="19">
        <f t="shared" si="9"/>
        <v>1</v>
      </c>
      <c r="M23" s="20">
        <f t="shared" si="10"/>
        <v>0.795384305198052</v>
      </c>
      <c r="N23" s="21">
        <f t="shared" si="11"/>
        <v>0.8823855856918762</v>
      </c>
      <c r="O23" s="22">
        <f t="shared" si="12"/>
        <v>0.7018356459923092</v>
      </c>
      <c r="P23">
        <v>9</v>
      </c>
      <c r="Q23">
        <v>0.000362</v>
      </c>
      <c r="S23" s="15">
        <f t="shared" si="5"/>
        <v>1282790.3684554992</v>
      </c>
      <c r="T23" s="15">
        <f t="shared" si="6"/>
        <v>1131915.7305895034</v>
      </c>
    </row>
    <row r="24" spans="1:20" ht="12.75">
      <c r="A24">
        <v>10</v>
      </c>
      <c r="B24" s="48">
        <v>9.4E-05</v>
      </c>
      <c r="E24" s="16">
        <f t="shared" si="7"/>
        <v>80</v>
      </c>
      <c r="F24" s="17">
        <f t="shared" si="8"/>
        <v>7638.210698148779</v>
      </c>
      <c r="G24" s="18">
        <f t="shared" si="1"/>
        <v>1</v>
      </c>
      <c r="H24" s="15">
        <f t="shared" si="0"/>
        <v>91658528.37778534</v>
      </c>
      <c r="I24" s="8">
        <f t="shared" si="2"/>
        <v>763535050.5925474</v>
      </c>
      <c r="J24" s="9">
        <f t="shared" si="3"/>
        <v>10689490.708295673</v>
      </c>
      <c r="K24" s="8">
        <f t="shared" si="4"/>
        <v>774224541.3008431</v>
      </c>
      <c r="L24" s="19">
        <f t="shared" si="9"/>
        <v>1</v>
      </c>
      <c r="M24" s="20">
        <f t="shared" si="10"/>
        <v>0.7638210698148777</v>
      </c>
      <c r="N24" s="21">
        <f t="shared" si="11"/>
        <v>0.8702027472306472</v>
      </c>
      <c r="O24" s="22">
        <f t="shared" si="12"/>
        <v>0.6646791933455586</v>
      </c>
      <c r="P24">
        <v>10</v>
      </c>
      <c r="Q24">
        <v>0.00039</v>
      </c>
      <c r="S24" s="15">
        <f t="shared" si="5"/>
        <v>1161336.8119512647</v>
      </c>
      <c r="T24" s="15">
        <f t="shared" si="6"/>
        <v>1010598.484220072</v>
      </c>
    </row>
    <row r="25" spans="1:20" ht="12.75">
      <c r="A25">
        <v>11</v>
      </c>
      <c r="B25" s="48">
        <v>9.8E-05</v>
      </c>
      <c r="E25" s="16">
        <f t="shared" si="7"/>
        <v>81</v>
      </c>
      <c r="F25" s="17">
        <f t="shared" si="8"/>
        <v>7302.900886710745</v>
      </c>
      <c r="G25" s="18">
        <f t="shared" si="1"/>
        <v>1</v>
      </c>
      <c r="H25" s="15">
        <f t="shared" si="0"/>
        <v>87634810.64052895</v>
      </c>
      <c r="I25" s="8">
        <f t="shared" si="2"/>
        <v>686589730.6603142</v>
      </c>
      <c r="J25" s="9">
        <f t="shared" si="3"/>
        <v>9612256.229244407</v>
      </c>
      <c r="K25" s="8">
        <f t="shared" si="4"/>
        <v>696201986.8895586</v>
      </c>
      <c r="L25" s="19">
        <f t="shared" si="9"/>
        <v>1</v>
      </c>
      <c r="M25" s="20">
        <f t="shared" si="10"/>
        <v>0.7302900886710744</v>
      </c>
      <c r="N25" s="21">
        <f t="shared" si="11"/>
        <v>0.8581881136396915</v>
      </c>
      <c r="O25" s="22">
        <f t="shared" si="12"/>
        <v>0.6267262736063923</v>
      </c>
      <c r="P25">
        <v>11</v>
      </c>
      <c r="Q25">
        <v>0.000413</v>
      </c>
      <c r="S25" s="15">
        <f t="shared" si="5"/>
        <v>1044302.9803343378</v>
      </c>
      <c r="T25" s="15">
        <f t="shared" si="6"/>
        <v>896208.4047614333</v>
      </c>
    </row>
    <row r="26" spans="1:20" ht="12.75">
      <c r="A26">
        <v>12</v>
      </c>
      <c r="B26" s="48">
        <v>0.000114</v>
      </c>
      <c r="E26" s="16">
        <f t="shared" si="7"/>
        <v>82</v>
      </c>
      <c r="F26" s="17">
        <f t="shared" si="8"/>
        <v>6946.468203133053</v>
      </c>
      <c r="G26" s="18">
        <f t="shared" si="1"/>
        <v>1</v>
      </c>
      <c r="H26" s="15">
        <f t="shared" si="0"/>
        <v>83357618.43759663</v>
      </c>
      <c r="I26" s="8">
        <f t="shared" si="2"/>
        <v>612844368.4519619</v>
      </c>
      <c r="J26" s="9">
        <f t="shared" si="3"/>
        <v>8579821.158327473</v>
      </c>
      <c r="K26" s="8">
        <f t="shared" si="4"/>
        <v>621424189.6102893</v>
      </c>
      <c r="L26" s="19">
        <f t="shared" si="9"/>
        <v>1</v>
      </c>
      <c r="M26" s="20">
        <f t="shared" si="10"/>
        <v>0.6946468203133052</v>
      </c>
      <c r="N26" s="21">
        <f t="shared" si="11"/>
        <v>0.8463393625637983</v>
      </c>
      <c r="O26" s="22">
        <f t="shared" si="12"/>
        <v>0.587906947110932</v>
      </c>
      <c r="P26">
        <v>12</v>
      </c>
      <c r="Q26">
        <v>0.000431</v>
      </c>
      <c r="S26" s="15">
        <f t="shared" si="5"/>
        <v>932136.284415434</v>
      </c>
      <c r="T26" s="15">
        <f t="shared" si="6"/>
        <v>788903.6287747457</v>
      </c>
    </row>
    <row r="27" spans="1:20" ht="12.75">
      <c r="A27">
        <v>13</v>
      </c>
      <c r="B27" s="48">
        <v>0.000143</v>
      </c>
      <c r="E27" s="16">
        <f t="shared" si="7"/>
        <v>83</v>
      </c>
      <c r="F27" s="17">
        <f t="shared" si="8"/>
        <v>6568.760941055896</v>
      </c>
      <c r="G27" s="18">
        <f t="shared" si="1"/>
        <v>1</v>
      </c>
      <c r="H27" s="15">
        <f t="shared" si="0"/>
        <v>78825131.29267076</v>
      </c>
      <c r="I27" s="8">
        <f t="shared" si="2"/>
        <v>542599058.3176186</v>
      </c>
      <c r="J27" s="9">
        <f t="shared" si="3"/>
        <v>7596386.816446668</v>
      </c>
      <c r="K27" s="8">
        <f t="shared" si="4"/>
        <v>550195445.1340653</v>
      </c>
      <c r="L27" s="19">
        <f t="shared" si="9"/>
        <v>1</v>
      </c>
      <c r="M27" s="20">
        <f t="shared" si="10"/>
        <v>0.6568760941055894</v>
      </c>
      <c r="N27" s="21">
        <f t="shared" si="11"/>
        <v>0.8346542037118326</v>
      </c>
      <c r="O27" s="22">
        <f t="shared" si="12"/>
        <v>0.5482643932630396</v>
      </c>
      <c r="P27">
        <v>13</v>
      </c>
      <c r="Q27">
        <v>0.000446</v>
      </c>
      <c r="S27" s="15">
        <f t="shared" si="5"/>
        <v>825293.1677010979</v>
      </c>
      <c r="T27" s="15">
        <f t="shared" si="6"/>
        <v>688834.4117163758</v>
      </c>
    </row>
    <row r="28" spans="1:20" ht="12.75">
      <c r="A28">
        <v>14</v>
      </c>
      <c r="B28" s="48">
        <v>0.000183</v>
      </c>
      <c r="E28" s="16">
        <f t="shared" si="7"/>
        <v>84</v>
      </c>
      <c r="F28" s="17">
        <f t="shared" si="8"/>
        <v>6170.293333610504</v>
      </c>
      <c r="G28" s="18">
        <f t="shared" si="1"/>
        <v>1</v>
      </c>
      <c r="H28" s="15">
        <f t="shared" si="0"/>
        <v>74043520.00332606</v>
      </c>
      <c r="I28" s="8">
        <f t="shared" si="2"/>
        <v>476151925.1307392</v>
      </c>
      <c r="J28" s="9">
        <f t="shared" si="3"/>
        <v>6666126.9518303545</v>
      </c>
      <c r="K28" s="8">
        <f t="shared" si="4"/>
        <v>482818052.08256954</v>
      </c>
      <c r="L28" s="19">
        <f t="shared" si="9"/>
        <v>1</v>
      </c>
      <c r="M28" s="20">
        <f t="shared" si="10"/>
        <v>0.6170293333610503</v>
      </c>
      <c r="N28" s="21">
        <f t="shared" si="11"/>
        <v>0.8231303784140361</v>
      </c>
      <c r="O28" s="22">
        <f t="shared" si="12"/>
        <v>0.5078955886620418</v>
      </c>
      <c r="P28">
        <v>14</v>
      </c>
      <c r="Q28">
        <v>0.000458</v>
      </c>
      <c r="S28" s="15">
        <f t="shared" si="5"/>
        <v>724227.0781238544</v>
      </c>
      <c r="T28" s="15">
        <f t="shared" si="6"/>
        <v>596133.30887378</v>
      </c>
    </row>
    <row r="29" spans="1:20" ht="12.75">
      <c r="A29">
        <v>15</v>
      </c>
      <c r="B29" s="49">
        <v>0.000229</v>
      </c>
      <c r="E29" s="16">
        <f t="shared" si="7"/>
        <v>85</v>
      </c>
      <c r="F29" s="17">
        <f t="shared" si="8"/>
        <v>5752.249789965059</v>
      </c>
      <c r="G29" s="18">
        <f t="shared" si="1"/>
        <v>1</v>
      </c>
      <c r="H29" s="15">
        <f t="shared" si="0"/>
        <v>69026997.4795807</v>
      </c>
      <c r="I29" s="8">
        <f t="shared" si="2"/>
        <v>413791054.60298884</v>
      </c>
      <c r="J29" s="9">
        <f t="shared" si="3"/>
        <v>5793074.764441849</v>
      </c>
      <c r="K29" s="8">
        <f t="shared" si="4"/>
        <v>419584129.3674307</v>
      </c>
      <c r="L29" s="19">
        <f t="shared" si="9"/>
        <v>1</v>
      </c>
      <c r="M29" s="20">
        <f t="shared" si="10"/>
        <v>0.5752249789965057</v>
      </c>
      <c r="N29" s="21">
        <f t="shared" si="11"/>
        <v>0.81176565918544</v>
      </c>
      <c r="O29" s="22">
        <f t="shared" si="12"/>
        <v>0.4669478842550293</v>
      </c>
      <c r="P29">
        <v>15</v>
      </c>
      <c r="Q29">
        <v>0.00047</v>
      </c>
      <c r="S29" s="15">
        <f t="shared" si="5"/>
        <v>629376.194051146</v>
      </c>
      <c r="T29" s="15">
        <f t="shared" si="6"/>
        <v>510905.98103955196</v>
      </c>
    </row>
    <row r="30" spans="1:20" ht="12.75">
      <c r="A30">
        <v>16</v>
      </c>
      <c r="B30" s="49">
        <v>0.000274</v>
      </c>
      <c r="E30" s="16">
        <f t="shared" si="7"/>
        <v>86</v>
      </c>
      <c r="F30" s="17">
        <f t="shared" si="8"/>
        <v>5316.637665620795</v>
      </c>
      <c r="G30" s="18">
        <f t="shared" si="1"/>
        <v>1</v>
      </c>
      <c r="H30" s="15">
        <f t="shared" si="0"/>
        <v>63799651.98744954</v>
      </c>
      <c r="I30" s="8">
        <f t="shared" si="2"/>
        <v>355784477.37998116</v>
      </c>
      <c r="J30" s="9">
        <f t="shared" si="3"/>
        <v>4980982.683319741</v>
      </c>
      <c r="K30" s="8">
        <f t="shared" si="4"/>
        <v>360765460.0633009</v>
      </c>
      <c r="L30" s="19">
        <f t="shared" si="9"/>
        <v>1</v>
      </c>
      <c r="M30" s="20">
        <f t="shared" si="10"/>
        <v>0.5316637665620793</v>
      </c>
      <c r="N30" s="21">
        <f t="shared" si="11"/>
        <v>0.8005578492953057</v>
      </c>
      <c r="O30" s="22">
        <f t="shared" si="12"/>
        <v>0.42562760150717965</v>
      </c>
      <c r="P30">
        <v>16</v>
      </c>
      <c r="Q30">
        <v>0.000481</v>
      </c>
      <c r="S30" s="15">
        <f t="shared" si="5"/>
        <v>541148.1900949514</v>
      </c>
      <c r="T30" s="15">
        <f t="shared" si="6"/>
        <v>433220.43121246155</v>
      </c>
    </row>
    <row r="31" spans="1:20" ht="12.75">
      <c r="A31">
        <v>17</v>
      </c>
      <c r="B31" s="49">
        <v>0.000314</v>
      </c>
      <c r="E31" s="16">
        <f t="shared" si="7"/>
        <v>87</v>
      </c>
      <c r="F31" s="17">
        <f t="shared" si="8"/>
        <v>4866.462004559686</v>
      </c>
      <c r="G31" s="18">
        <f t="shared" si="1"/>
        <v>1</v>
      </c>
      <c r="H31" s="15">
        <f t="shared" si="0"/>
        <v>58397544.05471623</v>
      </c>
      <c r="I31" s="8">
        <f t="shared" si="2"/>
        <v>302367916.0085847</v>
      </c>
      <c r="J31" s="9">
        <f t="shared" si="3"/>
        <v>4233150.824120189</v>
      </c>
      <c r="K31" s="8">
        <f t="shared" si="4"/>
        <v>306601066.83270484</v>
      </c>
      <c r="L31" s="19">
        <f t="shared" si="9"/>
        <v>1</v>
      </c>
      <c r="M31" s="20">
        <f t="shared" si="10"/>
        <v>0.4866462004559683</v>
      </c>
      <c r="N31" s="21">
        <f t="shared" si="11"/>
        <v>0.7895047823425105</v>
      </c>
      <c r="O31" s="22">
        <f t="shared" si="12"/>
        <v>0.384209502568799</v>
      </c>
      <c r="P31">
        <v>17</v>
      </c>
      <c r="Q31">
        <v>0.000495</v>
      </c>
      <c r="S31" s="15">
        <f t="shared" si="5"/>
        <v>459901.6002490573</v>
      </c>
      <c r="T31" s="15">
        <f t="shared" si="6"/>
        <v>363094.51280360424</v>
      </c>
    </row>
    <row r="32" spans="1:20" ht="12.75">
      <c r="A32">
        <v>18</v>
      </c>
      <c r="B32" s="49">
        <v>0.000347</v>
      </c>
      <c r="E32" s="16">
        <f t="shared" si="7"/>
        <v>88</v>
      </c>
      <c r="F32" s="17">
        <f t="shared" si="8"/>
        <v>4405.8757081381345</v>
      </c>
      <c r="G32" s="18">
        <f t="shared" si="1"/>
        <v>1</v>
      </c>
      <c r="H32" s="15">
        <f t="shared" si="0"/>
        <v>52870508.49765761</v>
      </c>
      <c r="I32" s="8">
        <f t="shared" si="2"/>
        <v>253730558.33504725</v>
      </c>
      <c r="J32" s="9">
        <f t="shared" si="3"/>
        <v>3552227.8166906647</v>
      </c>
      <c r="K32" s="8">
        <f t="shared" si="4"/>
        <v>257282786.1517379</v>
      </c>
      <c r="L32" s="19">
        <f t="shared" si="9"/>
        <v>1</v>
      </c>
      <c r="M32" s="20">
        <f t="shared" si="10"/>
        <v>0.44058757081381317</v>
      </c>
      <c r="N32" s="21">
        <f t="shared" si="11"/>
        <v>0.7786043218367954</v>
      </c>
      <c r="O32" s="22">
        <f t="shared" si="12"/>
        <v>0.34304338678321006</v>
      </c>
      <c r="P32">
        <v>18</v>
      </c>
      <c r="Q32">
        <v>0.00051</v>
      </c>
      <c r="S32" s="15">
        <f t="shared" si="5"/>
        <v>385924.17922760686</v>
      </c>
      <c r="T32" s="15">
        <f t="shared" si="6"/>
        <v>300482.2338479327</v>
      </c>
    </row>
    <row r="33" spans="1:20" ht="12.75">
      <c r="A33">
        <v>19</v>
      </c>
      <c r="B33" s="49">
        <v>0.000374</v>
      </c>
      <c r="E33" s="16">
        <f t="shared" si="7"/>
        <v>89</v>
      </c>
      <c r="F33" s="17">
        <f t="shared" si="8"/>
        <v>3940.2010810421825</v>
      </c>
      <c r="G33" s="18">
        <f t="shared" si="1"/>
        <v>1</v>
      </c>
      <c r="H33" s="15">
        <f t="shared" si="0"/>
        <v>47282412.97250619</v>
      </c>
      <c r="I33" s="8">
        <f t="shared" si="2"/>
        <v>210000373.1792317</v>
      </c>
      <c r="J33" s="9">
        <f t="shared" si="3"/>
        <v>2940005.2245092466</v>
      </c>
      <c r="K33" s="8">
        <f t="shared" si="4"/>
        <v>212940378.40374094</v>
      </c>
      <c r="L33" s="19">
        <f t="shared" si="9"/>
        <v>1</v>
      </c>
      <c r="M33" s="20">
        <f t="shared" si="10"/>
        <v>0.394020108104218</v>
      </c>
      <c r="N33" s="21">
        <f t="shared" si="11"/>
        <v>0.7678543607857943</v>
      </c>
      <c r="O33" s="22">
        <f t="shared" si="12"/>
        <v>0.3025500582451139</v>
      </c>
      <c r="P33">
        <v>19</v>
      </c>
      <c r="Q33">
        <v>0.000528</v>
      </c>
      <c r="S33" s="15">
        <f t="shared" si="5"/>
        <v>319410.5676056114</v>
      </c>
      <c r="T33" s="15">
        <f t="shared" si="6"/>
        <v>245260.79721703447</v>
      </c>
    </row>
    <row r="34" spans="1:20" ht="12.75">
      <c r="A34">
        <v>20</v>
      </c>
      <c r="B34" s="48">
        <v>0.000402</v>
      </c>
      <c r="E34" s="16">
        <f t="shared" si="7"/>
        <v>90</v>
      </c>
      <c r="F34" s="17">
        <f t="shared" si="8"/>
        <v>3475.836563038118</v>
      </c>
      <c r="G34" s="18">
        <f t="shared" si="1"/>
        <v>1</v>
      </c>
      <c r="H34" s="15">
        <f t="shared" si="0"/>
        <v>41710038.75645742</v>
      </c>
      <c r="I34" s="8">
        <f t="shared" si="2"/>
        <v>171230339.64728352</v>
      </c>
      <c r="J34" s="9">
        <f t="shared" si="3"/>
        <v>2397224.7550619715</v>
      </c>
      <c r="K34" s="8">
        <f t="shared" si="4"/>
        <v>173627564.4023455</v>
      </c>
      <c r="L34" s="19">
        <f t="shared" si="9"/>
        <v>1</v>
      </c>
      <c r="M34" s="20">
        <f t="shared" si="10"/>
        <v>0.3475836563038116</v>
      </c>
      <c r="N34" s="21">
        <f t="shared" si="11"/>
        <v>0.7572528212877655</v>
      </c>
      <c r="O34" s="22">
        <f t="shared" si="12"/>
        <v>0.26320870436957833</v>
      </c>
      <c r="P34">
        <v>20</v>
      </c>
      <c r="Q34">
        <v>0.000549</v>
      </c>
      <c r="S34" s="15">
        <f t="shared" si="5"/>
        <v>260441.34660351826</v>
      </c>
      <c r="T34" s="15">
        <f t="shared" si="6"/>
        <v>197219.94449549902</v>
      </c>
    </row>
    <row r="35" spans="1:20" ht="12.75">
      <c r="A35">
        <v>21</v>
      </c>
      <c r="B35" s="48">
        <v>0.000431</v>
      </c>
      <c r="E35" s="16">
        <f t="shared" si="7"/>
        <v>91</v>
      </c>
      <c r="F35" s="17">
        <f t="shared" si="8"/>
        <v>3019.9945011419213</v>
      </c>
      <c r="G35" s="18">
        <f t="shared" si="1"/>
        <v>1</v>
      </c>
      <c r="H35" s="15">
        <f t="shared" si="0"/>
        <v>36239934.013703056</v>
      </c>
      <c r="I35" s="8">
        <f t="shared" si="2"/>
        <v>137387630.38864246</v>
      </c>
      <c r="J35" s="9">
        <f t="shared" si="3"/>
        <v>1923426.825440996</v>
      </c>
      <c r="K35" s="8">
        <f t="shared" si="4"/>
        <v>139311057.21408346</v>
      </c>
      <c r="L35" s="19">
        <f t="shared" si="9"/>
        <v>1</v>
      </c>
      <c r="M35" s="20">
        <f t="shared" si="10"/>
        <v>0.30199945011419194</v>
      </c>
      <c r="N35" s="21">
        <f t="shared" si="11"/>
        <v>0.7467976541299463</v>
      </c>
      <c r="O35" s="22">
        <f t="shared" si="12"/>
        <v>0.22553248089381225</v>
      </c>
      <c r="P35">
        <v>21</v>
      </c>
      <c r="Q35">
        <v>0.000573</v>
      </c>
      <c r="S35" s="15">
        <f t="shared" si="5"/>
        <v>208966.5858211252</v>
      </c>
      <c r="T35" s="15">
        <f t="shared" si="6"/>
        <v>156055.75608276037</v>
      </c>
    </row>
    <row r="36" spans="1:20" ht="12.75">
      <c r="A36">
        <v>22</v>
      </c>
      <c r="B36" s="48">
        <v>0.000458</v>
      </c>
      <c r="E36" s="16">
        <f t="shared" si="7"/>
        <v>92</v>
      </c>
      <c r="F36" s="17">
        <f t="shared" si="8"/>
        <v>2580.3286016931747</v>
      </c>
      <c r="G36" s="18">
        <f t="shared" si="1"/>
        <v>1</v>
      </c>
      <c r="H36" s="15">
        <f t="shared" si="0"/>
        <v>30963943.220318098</v>
      </c>
      <c r="I36" s="8">
        <f t="shared" si="2"/>
        <v>108347113.99376537</v>
      </c>
      <c r="J36" s="9">
        <f t="shared" si="3"/>
        <v>1516859.5959127166</v>
      </c>
      <c r="K36" s="8">
        <f t="shared" si="4"/>
        <v>109863973.58967808</v>
      </c>
      <c r="L36" s="19">
        <f t="shared" si="9"/>
        <v>1</v>
      </c>
      <c r="M36" s="20">
        <f t="shared" si="10"/>
        <v>0.2580328601693173</v>
      </c>
      <c r="N36" s="21">
        <f t="shared" si="11"/>
        <v>0.7364868383924519</v>
      </c>
      <c r="O36" s="22">
        <f t="shared" si="12"/>
        <v>0.19003780538746212</v>
      </c>
      <c r="P36">
        <v>22</v>
      </c>
      <c r="Q36">
        <v>0.000599</v>
      </c>
      <c r="S36" s="15">
        <f t="shared" si="5"/>
        <v>164795.96038451712</v>
      </c>
      <c r="T36" s="15">
        <f t="shared" si="6"/>
        <v>121370.05584344076</v>
      </c>
    </row>
    <row r="37" spans="1:20" ht="12.75">
      <c r="A37">
        <v>23</v>
      </c>
      <c r="B37" s="48">
        <v>0.000482</v>
      </c>
      <c r="E37" s="16">
        <f t="shared" si="7"/>
        <v>93</v>
      </c>
      <c r="F37" s="17">
        <f t="shared" si="8"/>
        <v>2164.444139315277</v>
      </c>
      <c r="G37" s="18">
        <f t="shared" si="1"/>
        <v>1</v>
      </c>
      <c r="H37" s="15">
        <f t="shared" si="0"/>
        <v>25973329.671783324</v>
      </c>
      <c r="I37" s="8">
        <f t="shared" si="2"/>
        <v>83890643.91789475</v>
      </c>
      <c r="J37" s="9">
        <f t="shared" si="3"/>
        <v>1174469.0148505275</v>
      </c>
      <c r="K37" s="8">
        <f t="shared" si="4"/>
        <v>85065112.93274528</v>
      </c>
      <c r="L37" s="19">
        <f t="shared" si="9"/>
        <v>1</v>
      </c>
      <c r="M37" s="20">
        <f t="shared" si="10"/>
        <v>0.21644441393152758</v>
      </c>
      <c r="N37" s="21">
        <f t="shared" si="11"/>
        <v>0.7263183810576448</v>
      </c>
      <c r="O37" s="22">
        <f t="shared" si="12"/>
        <v>0.15720755631571784</v>
      </c>
      <c r="P37">
        <v>23</v>
      </c>
      <c r="Q37">
        <v>0.000627</v>
      </c>
      <c r="S37" s="15">
        <f t="shared" si="5"/>
        <v>127597.66939911792</v>
      </c>
      <c r="T37" s="15">
        <f t="shared" si="6"/>
        <v>92676.53266469591</v>
      </c>
    </row>
    <row r="38" spans="1:20" ht="12.75">
      <c r="A38">
        <v>24</v>
      </c>
      <c r="B38" s="48">
        <v>0.000504</v>
      </c>
      <c r="E38" s="16">
        <f t="shared" si="7"/>
        <v>94</v>
      </c>
      <c r="F38" s="17">
        <f t="shared" si="8"/>
        <v>1779.367882489696</v>
      </c>
      <c r="G38" s="18">
        <f t="shared" si="1"/>
        <v>1</v>
      </c>
      <c r="H38" s="15">
        <f t="shared" si="0"/>
        <v>21352414.589876354</v>
      </c>
      <c r="I38" s="8">
        <f t="shared" si="2"/>
        <v>63712698.342868924</v>
      </c>
      <c r="J38" s="9">
        <f t="shared" si="3"/>
        <v>891977.7768001658</v>
      </c>
      <c r="K38" s="8">
        <f t="shared" si="4"/>
        <v>64604676.11966909</v>
      </c>
      <c r="L38" s="19">
        <f t="shared" si="9"/>
        <v>1</v>
      </c>
      <c r="M38" s="20">
        <f t="shared" si="10"/>
        <v>0.1779367882489695</v>
      </c>
      <c r="N38" s="21">
        <f t="shared" si="11"/>
        <v>0.7162903166248963</v>
      </c>
      <c r="O38" s="22">
        <f t="shared" si="12"/>
        <v>0.1274543983940715</v>
      </c>
      <c r="P38">
        <v>24</v>
      </c>
      <c r="Q38">
        <v>0.000657</v>
      </c>
      <c r="S38" s="15">
        <f t="shared" si="5"/>
        <v>96907.01417950363</v>
      </c>
      <c r="T38" s="15">
        <f t="shared" si="6"/>
        <v>69413.55586980998</v>
      </c>
    </row>
    <row r="39" spans="1:20" ht="12.75">
      <c r="A39">
        <v>25</v>
      </c>
      <c r="B39" s="49">
        <v>0.000527</v>
      </c>
      <c r="E39" s="16">
        <f t="shared" si="7"/>
        <v>95</v>
      </c>
      <c r="F39" s="17">
        <f t="shared" si="8"/>
        <v>1431.0139146631584</v>
      </c>
      <c r="G39" s="18">
        <f t="shared" si="1"/>
        <v>1</v>
      </c>
      <c r="H39" s="15">
        <f t="shared" si="0"/>
        <v>17172166.9759579</v>
      </c>
      <c r="I39" s="8">
        <f t="shared" si="2"/>
        <v>47432509.14371119</v>
      </c>
      <c r="J39" s="9">
        <f t="shared" si="3"/>
        <v>664055.1280119572</v>
      </c>
      <c r="K39" s="8">
        <f t="shared" si="4"/>
        <v>48096564.271723144</v>
      </c>
      <c r="L39" s="19">
        <f t="shared" si="9"/>
        <v>1</v>
      </c>
      <c r="M39" s="20">
        <f t="shared" si="10"/>
        <v>0.14310139146631573</v>
      </c>
      <c r="N39" s="21">
        <f t="shared" si="11"/>
        <v>0.7064007067306669</v>
      </c>
      <c r="O39" s="22">
        <f t="shared" si="12"/>
        <v>0.10108692406594726</v>
      </c>
      <c r="P39">
        <v>25</v>
      </c>
      <c r="Q39">
        <v>0.000686</v>
      </c>
      <c r="S39" s="15">
        <f t="shared" si="5"/>
        <v>72144.84640758472</v>
      </c>
      <c r="T39" s="15">
        <f t="shared" si="6"/>
        <v>50963.17048929326</v>
      </c>
    </row>
    <row r="40" spans="1:20" ht="12.75">
      <c r="A40">
        <v>26</v>
      </c>
      <c r="B40" s="49">
        <v>0.000551</v>
      </c>
      <c r="E40" s="16">
        <f t="shared" si="7"/>
        <v>96</v>
      </c>
      <c r="F40" s="17">
        <f t="shared" si="8"/>
        <v>1124.9930200263568</v>
      </c>
      <c r="G40" s="18">
        <f t="shared" si="1"/>
        <v>1</v>
      </c>
      <c r="H40" s="15">
        <f t="shared" si="0"/>
        <v>13499916.240316281</v>
      </c>
      <c r="I40" s="8">
        <f t="shared" si="2"/>
        <v>34596648.031406865</v>
      </c>
      <c r="J40" s="9">
        <f t="shared" si="3"/>
        <v>484353.0724396965</v>
      </c>
      <c r="K40" s="8">
        <f t="shared" si="4"/>
        <v>35081001.10384656</v>
      </c>
      <c r="L40" s="19">
        <f t="shared" si="9"/>
        <v>1</v>
      </c>
      <c r="M40" s="20">
        <f t="shared" si="10"/>
        <v>0.11249930200263558</v>
      </c>
      <c r="N40" s="21">
        <f t="shared" si="11"/>
        <v>0.6966476397738333</v>
      </c>
      <c r="O40" s="22">
        <f t="shared" si="12"/>
        <v>0.07837237321633975</v>
      </c>
      <c r="P40">
        <v>26</v>
      </c>
      <c r="Q40">
        <v>0.000714</v>
      </c>
      <c r="S40" s="15">
        <f t="shared" si="5"/>
        <v>52621.50165576984</v>
      </c>
      <c r="T40" s="15">
        <f t="shared" si="6"/>
        <v>36658.644929846916</v>
      </c>
    </row>
    <row r="41" spans="1:20" ht="12.75">
      <c r="A41">
        <v>27</v>
      </c>
      <c r="B41" s="49">
        <v>0.000575</v>
      </c>
      <c r="E41" s="16">
        <f t="shared" si="7"/>
        <v>97</v>
      </c>
      <c r="F41" s="17">
        <f t="shared" si="8"/>
        <v>864.1465134379456</v>
      </c>
      <c r="G41" s="18">
        <f t="shared" si="1"/>
        <v>1</v>
      </c>
      <c r="H41" s="15">
        <f t="shared" si="0"/>
        <v>10369758.161255347</v>
      </c>
      <c r="I41" s="8">
        <f t="shared" si="2"/>
        <v>24711242.942591213</v>
      </c>
      <c r="J41" s="9">
        <f t="shared" si="3"/>
        <v>345957.4011962773</v>
      </c>
      <c r="K41" s="8">
        <f t="shared" si="4"/>
        <v>25057200.34378749</v>
      </c>
      <c r="L41" s="19">
        <f t="shared" si="9"/>
        <v>1</v>
      </c>
      <c r="M41" s="20">
        <f t="shared" si="10"/>
        <v>0.08641465134379449</v>
      </c>
      <c r="N41" s="21">
        <f t="shared" si="11"/>
        <v>0.6870292305461866</v>
      </c>
      <c r="O41" s="22">
        <f t="shared" si="12"/>
        <v>0.05936939142064412</v>
      </c>
      <c r="P41">
        <v>27</v>
      </c>
      <c r="Q41">
        <v>0.000738</v>
      </c>
      <c r="S41" s="15">
        <f t="shared" si="5"/>
        <v>37585.800515681236</v>
      </c>
      <c r="T41" s="15">
        <f t="shared" si="6"/>
        <v>25822.543607750944</v>
      </c>
    </row>
    <row r="42" spans="1:20" ht="12.75">
      <c r="A42">
        <v>28</v>
      </c>
      <c r="B42" s="49">
        <v>0.000602</v>
      </c>
      <c r="E42" s="16">
        <f t="shared" si="7"/>
        <v>98</v>
      </c>
      <c r="F42" s="17">
        <f t="shared" si="8"/>
        <v>648.5203546723423</v>
      </c>
      <c r="G42" s="18">
        <f t="shared" si="1"/>
        <v>1</v>
      </c>
      <c r="H42" s="15">
        <f t="shared" si="0"/>
        <v>7782244.256068107</v>
      </c>
      <c r="I42" s="8">
        <f t="shared" si="2"/>
        <v>17274956.087719385</v>
      </c>
      <c r="J42" s="9">
        <f t="shared" si="3"/>
        <v>241849.3852280716</v>
      </c>
      <c r="K42" s="8">
        <f t="shared" si="4"/>
        <v>17516805.472947456</v>
      </c>
      <c r="L42" s="19">
        <f t="shared" si="9"/>
        <v>1</v>
      </c>
      <c r="M42" s="20">
        <f t="shared" si="10"/>
        <v>0.06485203546723417</v>
      </c>
      <c r="N42" s="21">
        <f t="shared" si="11"/>
        <v>0.6775436198680341</v>
      </c>
      <c r="O42" s="22">
        <f t="shared" si="12"/>
        <v>0.04394008286627998</v>
      </c>
      <c r="P42">
        <v>28</v>
      </c>
      <c r="Q42">
        <v>0.000758</v>
      </c>
      <c r="S42" s="15">
        <f t="shared" si="5"/>
        <v>26275.208209421184</v>
      </c>
      <c r="T42" s="15">
        <f t="shared" si="6"/>
        <v>17802.599682997516</v>
      </c>
    </row>
    <row r="43" spans="1:20" ht="12.75">
      <c r="A43">
        <v>29</v>
      </c>
      <c r="B43" s="49">
        <v>0.00063</v>
      </c>
      <c r="E43" s="16">
        <f t="shared" si="7"/>
        <v>99</v>
      </c>
      <c r="F43" s="17">
        <f t="shared" si="8"/>
        <v>475.68060086719765</v>
      </c>
      <c r="G43" s="18">
        <f t="shared" si="1"/>
        <v>1</v>
      </c>
      <c r="H43" s="15">
        <f t="shared" si="0"/>
        <v>5708167.210406371</v>
      </c>
      <c r="I43" s="8">
        <f t="shared" si="2"/>
        <v>11808638.262541085</v>
      </c>
      <c r="J43" s="9">
        <f t="shared" si="3"/>
        <v>165320.93567557534</v>
      </c>
      <c r="K43" s="8">
        <f t="shared" si="4"/>
        <v>11973959.19821666</v>
      </c>
      <c r="L43" s="19">
        <f t="shared" si="9"/>
        <v>1</v>
      </c>
      <c r="M43" s="20">
        <f t="shared" si="10"/>
        <v>0.04756806008671973</v>
      </c>
      <c r="N43" s="21">
        <f t="shared" si="11"/>
        <v>0.6681889742288305</v>
      </c>
      <c r="O43" s="22">
        <f t="shared" si="12"/>
        <v>0.03178445327540063</v>
      </c>
      <c r="P43">
        <v>29</v>
      </c>
      <c r="Q43">
        <v>0.000774</v>
      </c>
      <c r="S43" s="15">
        <f t="shared" si="5"/>
        <v>17960.93879732499</v>
      </c>
      <c r="T43" s="15">
        <f t="shared" si="6"/>
        <v>12001.301271171389</v>
      </c>
    </row>
    <row r="44" spans="1:20" ht="12.75">
      <c r="A44">
        <v>30</v>
      </c>
      <c r="B44" s="48">
        <v>0.000662</v>
      </c>
      <c r="E44" s="16">
        <f t="shared" si="7"/>
        <v>100</v>
      </c>
      <c r="F44" s="17">
        <f t="shared" si="8"/>
        <v>341.29892839981085</v>
      </c>
      <c r="G44" s="18">
        <f t="shared" si="1"/>
        <v>1</v>
      </c>
      <c r="H44" s="15">
        <f t="shared" si="0"/>
        <v>4095587.14079773</v>
      </c>
      <c r="I44" s="8">
        <f t="shared" si="2"/>
        <v>7878372.057418929</v>
      </c>
      <c r="J44" s="9">
        <f t="shared" si="3"/>
        <v>110297.20880386511</v>
      </c>
      <c r="K44" s="8">
        <f t="shared" si="4"/>
        <v>7988669.266222795</v>
      </c>
      <c r="L44" s="19">
        <f t="shared" si="9"/>
        <v>1</v>
      </c>
      <c r="M44" s="20">
        <f t="shared" si="10"/>
        <v>0.03412989283998106</v>
      </c>
      <c r="N44" s="21">
        <f t="shared" si="11"/>
        <v>0.6589634854327717</v>
      </c>
      <c r="O44" s="22">
        <f t="shared" si="12"/>
        <v>0.02249035314328092</v>
      </c>
      <c r="P44">
        <v>30</v>
      </c>
      <c r="Q44">
        <v>0.000784</v>
      </c>
      <c r="S44" s="15">
        <f t="shared" si="5"/>
        <v>11983.003899334191</v>
      </c>
      <c r="T44" s="15">
        <f t="shared" si="6"/>
        <v>7896.362015459753</v>
      </c>
    </row>
    <row r="45" spans="1:20" ht="12.75">
      <c r="A45">
        <v>31</v>
      </c>
      <c r="B45" s="48">
        <v>0.000699</v>
      </c>
      <c r="E45" s="16">
        <f t="shared" si="7"/>
        <v>101</v>
      </c>
      <c r="F45" s="17">
        <f t="shared" si="8"/>
        <v>239.09525779584547</v>
      </c>
      <c r="G45" s="18">
        <f t="shared" si="1"/>
        <v>1</v>
      </c>
      <c r="H45" s="15">
        <f t="shared" si="0"/>
        <v>2869143.0935501456</v>
      </c>
      <c r="I45" s="8">
        <f t="shared" si="2"/>
        <v>5119526.172672649</v>
      </c>
      <c r="J45" s="9">
        <f t="shared" si="3"/>
        <v>71673.36641741714</v>
      </c>
      <c r="K45" s="8">
        <f t="shared" si="4"/>
        <v>5191199.539090066</v>
      </c>
      <c r="L45" s="19">
        <f t="shared" si="9"/>
        <v>1</v>
      </c>
      <c r="M45" s="20">
        <f t="shared" si="10"/>
        <v>0.02390952577958453</v>
      </c>
      <c r="N45" s="21">
        <f t="shared" si="11"/>
        <v>0.6498653702492818</v>
      </c>
      <c r="O45" s="22">
        <f t="shared" si="12"/>
        <v>0.015537972823234448</v>
      </c>
      <c r="P45">
        <v>31</v>
      </c>
      <c r="Q45">
        <v>0.000789</v>
      </c>
      <c r="S45" s="15">
        <f t="shared" si="5"/>
        <v>7786.7993086351</v>
      </c>
      <c r="T45" s="15">
        <f t="shared" si="6"/>
        <v>5060.371215763001</v>
      </c>
    </row>
    <row r="46" spans="1:20" ht="12.75">
      <c r="A46">
        <v>32</v>
      </c>
      <c r="B46" s="48">
        <v>0.000739</v>
      </c>
      <c r="E46" s="16">
        <f t="shared" si="7"/>
        <v>102</v>
      </c>
      <c r="F46" s="17">
        <f t="shared" si="8"/>
        <v>163.2011628757726</v>
      </c>
      <c r="G46" s="18">
        <f t="shared" si="1"/>
        <v>1</v>
      </c>
      <c r="H46" s="15">
        <f t="shared" si="0"/>
        <v>1958413.9545092713</v>
      </c>
      <c r="I46" s="8">
        <f t="shared" si="2"/>
        <v>3232785.584580795</v>
      </c>
      <c r="J46" s="9">
        <f t="shared" si="3"/>
        <v>45258.99818413117</v>
      </c>
      <c r="K46" s="8">
        <f t="shared" si="4"/>
        <v>3278044.582764926</v>
      </c>
      <c r="L46" s="19">
        <f t="shared" si="9"/>
        <v>1</v>
      </c>
      <c r="M46" s="20">
        <f t="shared" si="10"/>
        <v>0.01632011628757725</v>
      </c>
      <c r="N46" s="21">
        <f t="shared" si="11"/>
        <v>0.6408928700683253</v>
      </c>
      <c r="O46" s="22">
        <f t="shared" si="12"/>
        <v>0.010459446167394205</v>
      </c>
      <c r="P46">
        <v>32</v>
      </c>
      <c r="Q46">
        <v>0.000789</v>
      </c>
      <c r="S46" s="15">
        <f t="shared" si="5"/>
        <v>4917.066874147389</v>
      </c>
      <c r="T46" s="15">
        <f t="shared" si="6"/>
        <v>3151.313101290209</v>
      </c>
    </row>
    <row r="47" spans="1:20" ht="12.75">
      <c r="A47">
        <v>33</v>
      </c>
      <c r="B47" s="48">
        <v>0.00078</v>
      </c>
      <c r="E47" s="16">
        <f t="shared" si="7"/>
        <v>103</v>
      </c>
      <c r="F47" s="17">
        <f t="shared" si="8"/>
        <v>108.28935720645002</v>
      </c>
      <c r="G47" s="18">
        <f t="shared" si="1"/>
        <v>1</v>
      </c>
      <c r="H47" s="15">
        <f t="shared" si="0"/>
        <v>1299472.2864774002</v>
      </c>
      <c r="I47" s="8">
        <f t="shared" si="2"/>
        <v>1978572.2962875257</v>
      </c>
      <c r="J47" s="9">
        <f t="shared" si="3"/>
        <v>27700.012148025384</v>
      </c>
      <c r="K47" s="8">
        <f t="shared" si="4"/>
        <v>2006272.3084355511</v>
      </c>
      <c r="L47" s="19">
        <f t="shared" si="9"/>
        <v>1</v>
      </c>
      <c r="M47" s="20">
        <f t="shared" si="10"/>
        <v>0.010828935720644993</v>
      </c>
      <c r="N47" s="21">
        <f t="shared" si="11"/>
        <v>0.6320442505604786</v>
      </c>
      <c r="O47" s="22">
        <f t="shared" si="12"/>
        <v>0.006844366561922661</v>
      </c>
      <c r="P47">
        <v>33</v>
      </c>
      <c r="Q47">
        <v>0.00079</v>
      </c>
      <c r="S47" s="15">
        <f t="shared" si="5"/>
        <v>3009.4084626533268</v>
      </c>
      <c r="T47" s="15">
        <f t="shared" si="6"/>
        <v>1902.079316408084</v>
      </c>
    </row>
    <row r="48" spans="1:20" ht="12.75">
      <c r="A48">
        <v>34</v>
      </c>
      <c r="B48" s="48">
        <v>0.000827</v>
      </c>
      <c r="E48" s="16">
        <f t="shared" si="7"/>
        <v>104</v>
      </c>
      <c r="F48" s="17">
        <f t="shared" si="8"/>
        <v>69.66741651198359</v>
      </c>
      <c r="G48" s="18">
        <f t="shared" si="1"/>
        <v>1</v>
      </c>
      <c r="H48" s="15">
        <f t="shared" si="0"/>
        <v>836008.9981438031</v>
      </c>
      <c r="I48" s="8">
        <f t="shared" si="2"/>
        <v>1170263.310291748</v>
      </c>
      <c r="J48" s="9">
        <f t="shared" si="3"/>
        <v>16383.686344084486</v>
      </c>
      <c r="K48" s="8">
        <f t="shared" si="4"/>
        <v>1186646.9966358326</v>
      </c>
      <c r="L48" s="19">
        <f t="shared" si="9"/>
        <v>1</v>
      </c>
      <c r="M48" s="20">
        <f t="shared" si="10"/>
        <v>0.006966741651198353</v>
      </c>
      <c r="N48" s="21">
        <f t="shared" si="11"/>
        <v>0.6233178013416949</v>
      </c>
      <c r="O48" s="22">
        <f t="shared" si="12"/>
        <v>0.004342494088540567</v>
      </c>
      <c r="P48">
        <v>34</v>
      </c>
      <c r="Q48">
        <v>0.000791</v>
      </c>
      <c r="S48" s="15">
        <f t="shared" si="5"/>
        <v>1779.9704949537488</v>
      </c>
      <c r="T48" s="15">
        <f t="shared" si="6"/>
        <v>1109.487295367659</v>
      </c>
    </row>
    <row r="49" spans="1:20" ht="12.75">
      <c r="A49">
        <v>35</v>
      </c>
      <c r="B49" s="49">
        <v>0.000879</v>
      </c>
      <c r="E49" s="16">
        <f t="shared" si="7"/>
        <v>105</v>
      </c>
      <c r="F49" s="17">
        <f t="shared" si="8"/>
        <v>43.32930136254563</v>
      </c>
      <c r="G49" s="18">
        <f t="shared" si="1"/>
        <v>1</v>
      </c>
      <c r="H49" s="15">
        <f t="shared" si="0"/>
        <v>519951.6163505475</v>
      </c>
      <c r="I49" s="8">
        <f t="shared" si="2"/>
        <v>666695.3802852851</v>
      </c>
      <c r="J49" s="9">
        <f t="shared" si="3"/>
        <v>9333.735323993998</v>
      </c>
      <c r="K49" s="8">
        <f t="shared" si="4"/>
        <v>676029.115609279</v>
      </c>
      <c r="L49" s="19">
        <f t="shared" si="9"/>
        <v>1</v>
      </c>
      <c r="M49" s="20">
        <f t="shared" si="10"/>
        <v>0.004332930136254559</v>
      </c>
      <c r="N49" s="21">
        <f t="shared" si="11"/>
        <v>0.6147118356426972</v>
      </c>
      <c r="O49" s="22">
        <f t="shared" si="12"/>
        <v>0.002663503437768602</v>
      </c>
      <c r="P49">
        <v>35</v>
      </c>
      <c r="Q49">
        <v>0.000792</v>
      </c>
      <c r="S49" s="15">
        <f t="shared" si="5"/>
        <v>1014.0436734139186</v>
      </c>
      <c r="T49" s="15">
        <f t="shared" si="6"/>
        <v>623.3446479061336</v>
      </c>
    </row>
    <row r="50" spans="1:20" ht="12.75">
      <c r="A50">
        <v>36</v>
      </c>
      <c r="B50" s="49">
        <v>0.000943</v>
      </c>
      <c r="E50" s="16">
        <f t="shared" si="7"/>
        <v>106</v>
      </c>
      <c r="F50" s="17">
        <f t="shared" si="8"/>
        <v>25.965603793121815</v>
      </c>
      <c r="G50" s="18">
        <f t="shared" si="1"/>
        <v>1</v>
      </c>
      <c r="H50" s="15">
        <f t="shared" si="0"/>
        <v>311587.2455174618</v>
      </c>
      <c r="I50" s="8">
        <f t="shared" si="2"/>
        <v>364441.8700918172</v>
      </c>
      <c r="J50" s="9">
        <f t="shared" si="3"/>
        <v>5102.186181285446</v>
      </c>
      <c r="K50" s="8">
        <f t="shared" si="4"/>
        <v>369544.05627310264</v>
      </c>
      <c r="L50" s="19">
        <f t="shared" si="9"/>
        <v>1</v>
      </c>
      <c r="M50" s="20">
        <f t="shared" si="10"/>
        <v>0.0025965603793121797</v>
      </c>
      <c r="N50" s="21">
        <f t="shared" si="11"/>
        <v>0.606224689982936</v>
      </c>
      <c r="O50" s="22">
        <f t="shared" si="12"/>
        <v>0.0015740990109705008</v>
      </c>
      <c r="P50">
        <v>36</v>
      </c>
      <c r="Q50">
        <v>0.000794</v>
      </c>
      <c r="S50" s="15">
        <f t="shared" si="5"/>
        <v>554.316084409654</v>
      </c>
      <c r="T50" s="15">
        <f t="shared" si="6"/>
        <v>336.0400964237975</v>
      </c>
    </row>
    <row r="51" spans="1:20" ht="12.75">
      <c r="A51">
        <v>37</v>
      </c>
      <c r="B51" s="49">
        <v>0.00102</v>
      </c>
      <c r="E51" s="16">
        <f t="shared" si="7"/>
        <v>107</v>
      </c>
      <c r="F51" s="17">
        <f t="shared" si="8"/>
        <v>14.935882682671945</v>
      </c>
      <c r="G51" s="18">
        <f t="shared" si="1"/>
        <v>1</v>
      </c>
      <c r="H51" s="15">
        <f t="shared" si="0"/>
        <v>179230.59219206334</v>
      </c>
      <c r="I51" s="8">
        <f t="shared" si="2"/>
        <v>190313.4640810393</v>
      </c>
      <c r="J51" s="9">
        <f t="shared" si="3"/>
        <v>2664.3884971345524</v>
      </c>
      <c r="K51" s="8">
        <f t="shared" si="4"/>
        <v>192977.85257817386</v>
      </c>
      <c r="L51" s="19">
        <f t="shared" si="9"/>
        <v>1</v>
      </c>
      <c r="M51" s="20">
        <f t="shared" si="10"/>
        <v>0.0014935882682671933</v>
      </c>
      <c r="N51" s="21">
        <f t="shared" si="11"/>
        <v>0.5978547238490493</v>
      </c>
      <c r="O51" s="22">
        <f t="shared" si="12"/>
        <v>0.0008929488016690626</v>
      </c>
      <c r="P51">
        <v>37</v>
      </c>
      <c r="Q51">
        <v>0.000823</v>
      </c>
      <c r="S51" s="15">
        <f t="shared" si="5"/>
        <v>289.4667788672608</v>
      </c>
      <c r="T51" s="15">
        <f t="shared" si="6"/>
        <v>173.05908114316003</v>
      </c>
    </row>
    <row r="52" spans="1:20" ht="12.75">
      <c r="A52">
        <v>38</v>
      </c>
      <c r="B52" s="49">
        <v>0.001114</v>
      </c>
      <c r="E52" s="16">
        <f t="shared" si="7"/>
        <v>108</v>
      </c>
      <c r="F52" s="17">
        <f t="shared" si="8"/>
        <v>8.21071772302793</v>
      </c>
      <c r="G52" s="18">
        <f t="shared" si="1"/>
        <v>1</v>
      </c>
      <c r="H52" s="15">
        <f t="shared" si="0"/>
        <v>98528.61267633516</v>
      </c>
      <c r="I52" s="8">
        <f t="shared" si="2"/>
        <v>94449.2399018387</v>
      </c>
      <c r="J52" s="9">
        <f t="shared" si="3"/>
        <v>1322.2893586257428</v>
      </c>
      <c r="K52" s="8">
        <f t="shared" si="4"/>
        <v>95771.52926046443</v>
      </c>
      <c r="L52" s="19">
        <f t="shared" si="9"/>
        <v>1</v>
      </c>
      <c r="M52" s="20">
        <f t="shared" si="10"/>
        <v>0.0008210717723027924</v>
      </c>
      <c r="N52" s="21">
        <f t="shared" si="11"/>
        <v>0.5896003193777606</v>
      </c>
      <c r="O52" s="22">
        <f t="shared" si="12"/>
        <v>0.0004841041791817903</v>
      </c>
      <c r="P52">
        <v>38</v>
      </c>
      <c r="Q52">
        <v>0.000872</v>
      </c>
      <c r="S52" s="15">
        <f t="shared" si="5"/>
        <v>143.65729389069665</v>
      </c>
      <c r="T52" s="15">
        <f t="shared" si="6"/>
        <v>84.70038635889956</v>
      </c>
    </row>
    <row r="53" spans="1:20" ht="12.75">
      <c r="A53">
        <v>39</v>
      </c>
      <c r="B53" s="49">
        <v>0.001224</v>
      </c>
      <c r="E53" s="16">
        <f t="shared" si="7"/>
        <v>109</v>
      </c>
      <c r="F53" s="17">
        <f t="shared" si="8"/>
        <v>4.2918653145925445</v>
      </c>
      <c r="G53" s="18">
        <f t="shared" si="1"/>
        <v>1</v>
      </c>
      <c r="H53" s="15">
        <f t="shared" si="0"/>
        <v>51502.38377511053</v>
      </c>
      <c r="I53" s="8">
        <f t="shared" si="2"/>
        <v>44269.1454853539</v>
      </c>
      <c r="J53" s="9">
        <f t="shared" si="3"/>
        <v>619.7680367949552</v>
      </c>
      <c r="K53" s="8">
        <f t="shared" si="4"/>
        <v>44888.91352214886</v>
      </c>
      <c r="L53" s="19">
        <f t="shared" si="9"/>
        <v>1</v>
      </c>
      <c r="M53" s="20">
        <f t="shared" si="10"/>
        <v>0.0004291865314592542</v>
      </c>
      <c r="N53" s="21">
        <f t="shared" si="11"/>
        <v>0.5814598810431564</v>
      </c>
      <c r="O53" s="22">
        <f t="shared" si="12"/>
        <v>0.00024955474952762283</v>
      </c>
      <c r="P53">
        <v>39</v>
      </c>
      <c r="Q53">
        <v>0.000945</v>
      </c>
      <c r="S53" s="15">
        <f t="shared" si="5"/>
        <v>67.33337028322329</v>
      </c>
      <c r="T53" s="15">
        <f t="shared" si="6"/>
        <v>39.15165347511781</v>
      </c>
    </row>
    <row r="54" spans="1:20" ht="12.75">
      <c r="A54">
        <v>40</v>
      </c>
      <c r="B54" s="48">
        <v>0.001345</v>
      </c>
      <c r="E54" s="16">
        <f t="shared" si="7"/>
        <v>110</v>
      </c>
      <c r="F54" s="17">
        <f t="shared" si="8"/>
        <v>2.1205162309032555</v>
      </c>
      <c r="G54" s="18">
        <f t="shared" si="1"/>
        <v>1</v>
      </c>
      <c r="H54" s="15">
        <f t="shared" si="0"/>
        <v>25446.194770839065</v>
      </c>
      <c r="I54" s="8">
        <f t="shared" si="2"/>
        <v>19442.718751309796</v>
      </c>
      <c r="J54" s="9">
        <f t="shared" si="3"/>
        <v>272.1980625183374</v>
      </c>
      <c r="K54" s="8">
        <f t="shared" si="4"/>
        <v>19714.916813828135</v>
      </c>
      <c r="L54" s="19">
        <f t="shared" si="9"/>
        <v>1</v>
      </c>
      <c r="M54" s="20">
        <f t="shared" si="10"/>
        <v>0.0002120516230903254</v>
      </c>
      <c r="N54" s="21">
        <f t="shared" si="11"/>
        <v>0.5734318353482805</v>
      </c>
      <c r="O54" s="22">
        <f t="shared" si="12"/>
        <v>0.00012159715141726709</v>
      </c>
      <c r="P54">
        <v>40</v>
      </c>
      <c r="Q54">
        <v>0.001043</v>
      </c>
      <c r="S54" s="15">
        <f t="shared" si="5"/>
        <v>29.572375220742202</v>
      </c>
      <c r="T54" s="15">
        <f t="shared" si="6"/>
        <v>16.957741398438213</v>
      </c>
    </row>
    <row r="55" spans="1:20" ht="12.75">
      <c r="A55">
        <v>41</v>
      </c>
      <c r="B55" s="48">
        <v>0.001477</v>
      </c>
      <c r="E55" s="16">
        <f t="shared" si="7"/>
        <v>111</v>
      </c>
      <c r="F55" s="17">
        <f t="shared" si="8"/>
        <v>0.9833300276269193</v>
      </c>
      <c r="G55" s="18">
        <f t="shared" si="1"/>
        <v>1</v>
      </c>
      <c r="H55" s="15">
        <f t="shared" si="0"/>
        <v>11799.960331523032</v>
      </c>
      <c r="I55" s="8">
        <f t="shared" si="2"/>
        <v>7914.956482305102</v>
      </c>
      <c r="J55" s="9">
        <f t="shared" si="3"/>
        <v>110.80939075227153</v>
      </c>
      <c r="K55" s="8">
        <f t="shared" si="4"/>
        <v>8025.765873057374</v>
      </c>
      <c r="L55" s="19">
        <f t="shared" si="9"/>
        <v>1</v>
      </c>
      <c r="M55" s="20">
        <f t="shared" si="10"/>
        <v>9.833300276269187E-05</v>
      </c>
      <c r="N55" s="21">
        <f t="shared" si="11"/>
        <v>0.5655146305209866</v>
      </c>
      <c r="O55" s="22">
        <f t="shared" si="12"/>
        <v>5.5608751725362846E-05</v>
      </c>
      <c r="P55">
        <v>41</v>
      </c>
      <c r="Q55">
        <v>0.001168</v>
      </c>
      <c r="S55" s="15">
        <f t="shared" si="5"/>
        <v>12.03864880958606</v>
      </c>
      <c r="T55" s="15">
        <f t="shared" si="6"/>
        <v>6.808032033524976</v>
      </c>
    </row>
    <row r="56" spans="1:20" ht="12.75">
      <c r="A56">
        <v>42</v>
      </c>
      <c r="B56" s="48">
        <v>0.001624</v>
      </c>
      <c r="E56" s="16">
        <f t="shared" si="7"/>
        <v>112</v>
      </c>
      <c r="F56" s="17">
        <f t="shared" si="8"/>
        <v>0.4243521401022865</v>
      </c>
      <c r="G56" s="18">
        <f t="shared" si="1"/>
        <v>1</v>
      </c>
      <c r="H56" s="15">
        <f t="shared" si="0"/>
        <v>5092.225681227438</v>
      </c>
      <c r="I56" s="8">
        <f t="shared" si="2"/>
        <v>2933.540191829936</v>
      </c>
      <c r="J56" s="9">
        <f t="shared" si="3"/>
        <v>41.06956268561914</v>
      </c>
      <c r="K56" s="8">
        <f t="shared" si="4"/>
        <v>2974.609754515555</v>
      </c>
      <c r="L56" s="19">
        <f t="shared" si="9"/>
        <v>1</v>
      </c>
      <c r="M56" s="20">
        <f t="shared" si="10"/>
        <v>4.243521401022862E-05</v>
      </c>
      <c r="N56" s="21">
        <f t="shared" si="11"/>
        <v>0.5577067362139907</v>
      </c>
      <c r="O56" s="22">
        <f t="shared" si="12"/>
        <v>2.3666404706186817E-05</v>
      </c>
      <c r="P56">
        <v>42</v>
      </c>
      <c r="Q56">
        <v>0.001322</v>
      </c>
      <c r="S56" s="15">
        <f t="shared" si="5"/>
        <v>4.4619146317733325</v>
      </c>
      <c r="T56" s="15">
        <f t="shared" si="6"/>
        <v>2.4884398465517554</v>
      </c>
    </row>
    <row r="57" spans="1:20" ht="12.75">
      <c r="A57">
        <v>43</v>
      </c>
      <c r="B57" s="48">
        <v>0.001789</v>
      </c>
      <c r="E57" s="16">
        <f t="shared" si="7"/>
        <v>113</v>
      </c>
      <c r="F57" s="17">
        <f t="shared" si="8"/>
        <v>0.16865409021011263</v>
      </c>
      <c r="G57" s="18">
        <f t="shared" si="1"/>
        <v>1</v>
      </c>
      <c r="H57" s="15">
        <f t="shared" si="0"/>
        <v>2023.8490825213516</v>
      </c>
      <c r="I57" s="8">
        <f t="shared" si="2"/>
        <v>950.7606719942032</v>
      </c>
      <c r="J57" s="9">
        <f t="shared" si="3"/>
        <v>13.310649407918858</v>
      </c>
      <c r="K57" s="8">
        <f t="shared" si="4"/>
        <v>964.0713214021221</v>
      </c>
      <c r="L57" s="19">
        <f t="shared" si="9"/>
        <v>1</v>
      </c>
      <c r="M57" s="20">
        <f t="shared" si="10"/>
        <v>1.6865409021011253E-05</v>
      </c>
      <c r="N57" s="21">
        <f t="shared" si="11"/>
        <v>0.5500066432090638</v>
      </c>
      <c r="O57" s="22">
        <f t="shared" si="12"/>
        <v>9.276087001994261E-06</v>
      </c>
      <c r="P57">
        <v>43</v>
      </c>
      <c r="Q57">
        <v>0.001505</v>
      </c>
      <c r="S57" s="15">
        <f t="shared" si="5"/>
        <v>1.4461069821031831</v>
      </c>
      <c r="T57" s="15">
        <f t="shared" si="6"/>
        <v>0.7953684469477614</v>
      </c>
    </row>
    <row r="58" spans="1:20" ht="12.75">
      <c r="A58">
        <v>44</v>
      </c>
      <c r="B58" s="48">
        <v>0.001968</v>
      </c>
      <c r="E58" s="16">
        <f t="shared" si="7"/>
        <v>114</v>
      </c>
      <c r="F58" s="17">
        <f t="shared" si="8"/>
        <v>0.06093219298156054</v>
      </c>
      <c r="G58" s="18">
        <f t="shared" si="1"/>
        <v>1</v>
      </c>
      <c r="H58" s="15">
        <f t="shared" si="0"/>
        <v>731.1863157787265</v>
      </c>
      <c r="I58" s="8">
        <f t="shared" si="2"/>
        <v>232.8850056233956</v>
      </c>
      <c r="J58" s="9">
        <f t="shared" si="3"/>
        <v>3.2603900787275415</v>
      </c>
      <c r="K58" s="8">
        <f t="shared" si="4"/>
        <v>236.14539570212315</v>
      </c>
      <c r="L58" s="19">
        <f t="shared" si="9"/>
        <v>1</v>
      </c>
      <c r="M58" s="20">
        <f t="shared" si="10"/>
        <v>6.09321929815605E-06</v>
      </c>
      <c r="N58" s="21">
        <f t="shared" si="11"/>
        <v>0.5424128631253095</v>
      </c>
      <c r="O58" s="22">
        <f t="shared" si="12"/>
        <v>3.3050405251632114E-06</v>
      </c>
      <c r="P58">
        <v>44</v>
      </c>
      <c r="Q58">
        <v>0.001715</v>
      </c>
      <c r="S58" s="15">
        <f t="shared" si="5"/>
        <v>0.35421809355318473</v>
      </c>
      <c r="T58" s="15">
        <f t="shared" si="6"/>
        <v>0.19213245029497164</v>
      </c>
    </row>
    <row r="59" spans="1:20" ht="12.75">
      <c r="A59">
        <v>45</v>
      </c>
      <c r="B59" s="49">
        <v>0.002161</v>
      </c>
      <c r="E59" s="16">
        <f t="shared" si="7"/>
        <v>115</v>
      </c>
      <c r="F59" s="17">
        <f t="shared" si="8"/>
        <v>0.019678782909710753</v>
      </c>
      <c r="G59" s="18">
        <f t="shared" si="1"/>
        <v>1</v>
      </c>
      <c r="H59" s="15">
        <f t="shared" si="0"/>
        <v>236.14539491652903</v>
      </c>
      <c r="I59" s="8">
        <f t="shared" si="2"/>
        <v>7.855941248635645E-07</v>
      </c>
      <c r="J59" s="9">
        <f t="shared" si="3"/>
        <v>1.0998317748089912E-08</v>
      </c>
      <c r="K59" s="8">
        <f t="shared" si="4"/>
        <v>7.965924426116544E-07</v>
      </c>
      <c r="L59" s="19">
        <f t="shared" si="9"/>
        <v>1</v>
      </c>
      <c r="M59" s="20">
        <f t="shared" si="10"/>
        <v>1.9678782909710738E-06</v>
      </c>
      <c r="N59" s="21">
        <f t="shared" si="11"/>
        <v>0.5349239281314688</v>
      </c>
      <c r="O59" s="22">
        <f t="shared" si="12"/>
        <v>1.0526651854908883E-06</v>
      </c>
      <c r="P59">
        <v>45</v>
      </c>
      <c r="Q59">
        <v>0.001948</v>
      </c>
      <c r="S59" s="15">
        <f t="shared" si="5"/>
        <v>1.1948886639174815E-09</v>
      </c>
      <c r="T59" s="15">
        <f t="shared" si="6"/>
        <v>6.391745377825017E-10</v>
      </c>
    </row>
    <row r="60" spans="1:20" ht="12.75">
      <c r="A60">
        <v>46</v>
      </c>
      <c r="B60" s="49">
        <v>0.002364</v>
      </c>
      <c r="E60" s="16">
        <f t="shared" si="7"/>
      </c>
      <c r="F60" s="17">
        <f t="shared" si="8"/>
      </c>
      <c r="G60" s="18">
        <f t="shared" si="1"/>
      </c>
      <c r="H60" s="15">
        <f t="shared" si="0"/>
      </c>
      <c r="I60" s="8">
        <f t="shared" si="2"/>
      </c>
      <c r="J60" s="9">
        <f t="shared" si="3"/>
      </c>
      <c r="K60" s="8">
        <f t="shared" si="4"/>
      </c>
      <c r="L60" s="19">
        <f t="shared" si="9"/>
      </c>
      <c r="M60" s="20">
        <f t="shared" si="10"/>
      </c>
      <c r="N60" s="21">
        <f t="shared" si="11"/>
      </c>
      <c r="O60" s="22">
        <f t="shared" si="12"/>
      </c>
      <c r="P60">
        <v>46</v>
      </c>
      <c r="Q60">
        <v>0.002198</v>
      </c>
      <c r="S60" s="15">
        <f t="shared" si="5"/>
        <v>0</v>
      </c>
      <c r="T60" s="15">
        <f t="shared" si="6"/>
        <v>0</v>
      </c>
    </row>
    <row r="61" spans="1:20" ht="12.75">
      <c r="A61">
        <v>47</v>
      </c>
      <c r="B61" s="49">
        <v>0.002578</v>
      </c>
      <c r="E61" s="16">
        <f t="shared" si="7"/>
      </c>
      <c r="F61" s="17">
        <f t="shared" si="8"/>
      </c>
      <c r="G61" s="18">
        <f t="shared" si="1"/>
      </c>
      <c r="H61" s="15">
        <f t="shared" si="0"/>
      </c>
      <c r="I61" s="8">
        <f t="shared" si="2"/>
      </c>
      <c r="J61" s="9">
        <f t="shared" si="3"/>
      </c>
      <c r="K61" s="8">
        <f t="shared" si="4"/>
      </c>
      <c r="L61" s="19">
        <f t="shared" si="9"/>
      </c>
      <c r="M61" s="20">
        <f t="shared" si="10"/>
      </c>
      <c r="N61" s="21">
        <f t="shared" si="11"/>
      </c>
      <c r="O61" s="22">
        <f t="shared" si="12"/>
      </c>
      <c r="P61">
        <v>47</v>
      </c>
      <c r="Q61">
        <v>0.002463</v>
      </c>
      <c r="S61" s="15">
        <f t="shared" si="5"/>
        <v>0</v>
      </c>
      <c r="T61" s="15">
        <f t="shared" si="6"/>
        <v>0</v>
      </c>
    </row>
    <row r="62" spans="1:20" ht="12.75">
      <c r="A62">
        <v>48</v>
      </c>
      <c r="B62" s="49">
        <v>0.0028</v>
      </c>
      <c r="E62" s="16">
        <f t="shared" si="7"/>
      </c>
      <c r="F62" s="17">
        <f t="shared" si="8"/>
      </c>
      <c r="G62" s="18">
        <f t="shared" si="1"/>
      </c>
      <c r="H62" s="15">
        <f t="shared" si="0"/>
      </c>
      <c r="I62" s="8">
        <f t="shared" si="2"/>
      </c>
      <c r="J62" s="9">
        <f t="shared" si="3"/>
      </c>
      <c r="K62" s="8">
        <f t="shared" si="4"/>
      </c>
      <c r="L62" s="19">
        <f t="shared" si="9"/>
      </c>
      <c r="M62" s="20">
        <f t="shared" si="10"/>
      </c>
      <c r="N62" s="21">
        <f t="shared" si="11"/>
      </c>
      <c r="O62" s="22">
        <f t="shared" si="12"/>
      </c>
      <c r="P62">
        <v>48</v>
      </c>
      <c r="Q62">
        <v>0.00274</v>
      </c>
      <c r="S62" s="15">
        <f t="shared" si="5"/>
        <v>0</v>
      </c>
      <c r="T62" s="15">
        <f t="shared" si="6"/>
        <v>0</v>
      </c>
    </row>
    <row r="63" spans="1:20" ht="12.75">
      <c r="A63">
        <v>49</v>
      </c>
      <c r="B63" s="49">
        <v>0.003032</v>
      </c>
      <c r="E63" s="16">
        <f t="shared" si="7"/>
      </c>
      <c r="F63" s="17">
        <f t="shared" si="8"/>
      </c>
      <c r="G63" s="18">
        <f t="shared" si="1"/>
      </c>
      <c r="H63" s="15">
        <f t="shared" si="0"/>
      </c>
      <c r="I63" s="8">
        <f t="shared" si="2"/>
      </c>
      <c r="J63" s="9">
        <f t="shared" si="3"/>
      </c>
      <c r="K63" s="8">
        <f t="shared" si="4"/>
      </c>
      <c r="L63" s="19">
        <f t="shared" si="9"/>
      </c>
      <c r="M63" s="20">
        <f t="shared" si="10"/>
      </c>
      <c r="N63" s="21">
        <f t="shared" si="11"/>
      </c>
      <c r="O63" s="22">
        <f t="shared" si="12"/>
      </c>
      <c r="P63">
        <v>49</v>
      </c>
      <c r="Q63">
        <v>0.003028</v>
      </c>
      <c r="S63" s="15">
        <f t="shared" si="5"/>
        <v>0</v>
      </c>
      <c r="T63" s="15">
        <f t="shared" si="6"/>
        <v>0</v>
      </c>
    </row>
    <row r="64" spans="1:20" ht="12.75">
      <c r="A64">
        <v>50</v>
      </c>
      <c r="B64" s="48">
        <v>0.003289</v>
      </c>
      <c r="E64" s="16">
        <f t="shared" si="7"/>
      </c>
      <c r="F64" s="17">
        <f t="shared" si="8"/>
      </c>
      <c r="G64" s="18">
        <f t="shared" si="1"/>
      </c>
      <c r="H64" s="15">
        <f t="shared" si="0"/>
      </c>
      <c r="I64" s="8">
        <f t="shared" si="2"/>
      </c>
      <c r="J64" s="9">
        <f t="shared" si="3"/>
      </c>
      <c r="K64" s="8">
        <f t="shared" si="4"/>
      </c>
      <c r="L64" s="19">
        <f t="shared" si="9"/>
      </c>
      <c r="M64" s="20">
        <f t="shared" si="10"/>
      </c>
      <c r="N64" s="21">
        <f t="shared" si="11"/>
      </c>
      <c r="O64" s="22">
        <f t="shared" si="12"/>
      </c>
      <c r="P64">
        <v>50</v>
      </c>
      <c r="Q64">
        <v>0.00333</v>
      </c>
      <c r="S64" s="15">
        <f t="shared" si="5"/>
        <v>0</v>
      </c>
      <c r="T64" s="15">
        <f t="shared" si="6"/>
        <v>0</v>
      </c>
    </row>
    <row r="65" spans="1:20" ht="12.75">
      <c r="A65">
        <v>51</v>
      </c>
      <c r="B65" s="48">
        <v>0.003559</v>
      </c>
      <c r="E65" s="16">
        <f t="shared" si="7"/>
      </c>
      <c r="F65" s="17">
        <f aca="true" t="shared" si="13" ref="F65:F128">IF(E65="","",(1-VLOOKUP(E65,$A$14:$B$129,2,FALSE))*F64)</f>
      </c>
      <c r="G65" s="18">
        <f t="shared" si="1"/>
      </c>
      <c r="I65" s="8">
        <f t="shared" si="2"/>
      </c>
      <c r="J65" s="9">
        <f t="shared" si="3"/>
      </c>
      <c r="K65" s="8">
        <f t="shared" si="4"/>
      </c>
      <c r="L65" s="19">
        <f t="shared" si="9"/>
      </c>
      <c r="M65" s="20">
        <f t="shared" si="10"/>
      </c>
      <c r="N65" s="21">
        <f t="shared" si="11"/>
      </c>
      <c r="O65" s="22">
        <f t="shared" si="12"/>
      </c>
      <c r="P65">
        <v>51</v>
      </c>
      <c r="Q65">
        <v>0.003647</v>
      </c>
      <c r="S65" s="15">
        <f t="shared" si="5"/>
        <v>0</v>
      </c>
      <c r="T65" s="15">
        <f t="shared" si="6"/>
        <v>0</v>
      </c>
    </row>
    <row r="66" spans="1:20" ht="12.75">
      <c r="A66">
        <v>52</v>
      </c>
      <c r="B66" s="48">
        <v>0.003819</v>
      </c>
      <c r="E66" s="16">
        <f t="shared" si="7"/>
      </c>
      <c r="F66" s="17">
        <f t="shared" si="13"/>
      </c>
      <c r="G66" s="18">
        <f t="shared" si="1"/>
      </c>
      <c r="I66" s="8">
        <f t="shared" si="2"/>
      </c>
      <c r="J66" s="9">
        <f t="shared" si="3"/>
      </c>
      <c r="K66" s="8">
        <f t="shared" si="4"/>
      </c>
      <c r="L66" s="19">
        <f t="shared" si="9"/>
      </c>
      <c r="M66" s="20">
        <f t="shared" si="10"/>
      </c>
      <c r="N66" s="21">
        <f t="shared" si="11"/>
      </c>
      <c r="O66" s="22">
        <f t="shared" si="12"/>
      </c>
      <c r="P66">
        <v>52</v>
      </c>
      <c r="Q66">
        <v>0.00398</v>
      </c>
      <c r="S66" s="15">
        <f t="shared" si="5"/>
        <v>0</v>
      </c>
      <c r="T66" s="15">
        <f t="shared" si="6"/>
        <v>0</v>
      </c>
    </row>
    <row r="67" spans="1:20" ht="12.75">
      <c r="A67">
        <v>53</v>
      </c>
      <c r="B67" s="48">
        <v>0.004059</v>
      </c>
      <c r="E67" s="16">
        <f t="shared" si="7"/>
      </c>
      <c r="F67" s="17">
        <f t="shared" si="13"/>
      </c>
      <c r="G67" s="18">
        <f t="shared" si="1"/>
      </c>
      <c r="I67" s="8">
        <f t="shared" si="2"/>
      </c>
      <c r="J67" s="9">
        <f t="shared" si="3"/>
      </c>
      <c r="K67" s="8">
        <f t="shared" si="4"/>
      </c>
      <c r="L67" s="19">
        <f t="shared" si="9"/>
      </c>
      <c r="M67" s="20">
        <f t="shared" si="10"/>
      </c>
      <c r="N67" s="21">
        <f t="shared" si="11"/>
      </c>
      <c r="O67" s="22">
        <f t="shared" si="12"/>
      </c>
      <c r="P67">
        <v>53</v>
      </c>
      <c r="Q67">
        <v>0.004331</v>
      </c>
      <c r="S67" s="15">
        <f t="shared" si="5"/>
        <v>0</v>
      </c>
      <c r="T67" s="15">
        <f t="shared" si="6"/>
        <v>0</v>
      </c>
    </row>
    <row r="68" spans="1:20" ht="12.75">
      <c r="A68">
        <v>54</v>
      </c>
      <c r="B68" s="48">
        <v>0.004296</v>
      </c>
      <c r="E68" s="16">
        <f t="shared" si="7"/>
      </c>
      <c r="F68" s="17">
        <f t="shared" si="13"/>
      </c>
      <c r="G68" s="18">
        <f t="shared" si="1"/>
      </c>
      <c r="I68" s="8">
        <f t="shared" si="2"/>
      </c>
      <c r="J68" s="9">
        <f t="shared" si="3"/>
      </c>
      <c r="K68" s="8">
        <f t="shared" si="4"/>
      </c>
      <c r="L68" s="19">
        <f t="shared" si="9"/>
      </c>
      <c r="M68" s="20">
        <f t="shared" si="10"/>
      </c>
      <c r="N68" s="21">
        <f t="shared" si="11"/>
      </c>
      <c r="O68" s="22">
        <f t="shared" si="12"/>
      </c>
      <c r="P68">
        <v>54</v>
      </c>
      <c r="Q68">
        <v>0.004698</v>
      </c>
      <c r="S68" s="15">
        <f t="shared" si="5"/>
        <v>0</v>
      </c>
      <c r="T68" s="15">
        <f t="shared" si="6"/>
        <v>0</v>
      </c>
    </row>
    <row r="69" spans="1:20" ht="12.75">
      <c r="A69">
        <v>55</v>
      </c>
      <c r="B69" s="49">
        <v>0.004556</v>
      </c>
      <c r="E69" s="16">
        <f t="shared" si="7"/>
      </c>
      <c r="F69" s="17">
        <f t="shared" si="13"/>
      </c>
      <c r="G69" s="18">
        <f t="shared" si="1"/>
      </c>
      <c r="I69" s="8">
        <f t="shared" si="2"/>
      </c>
      <c r="J69" s="9">
        <f t="shared" si="3"/>
      </c>
      <c r="K69" s="8">
        <f t="shared" si="4"/>
      </c>
      <c r="L69" s="19">
        <f t="shared" si="9"/>
      </c>
      <c r="M69" s="20">
        <f t="shared" si="10"/>
      </c>
      <c r="N69" s="21">
        <f t="shared" si="11"/>
      </c>
      <c r="O69" s="22">
        <f t="shared" si="12"/>
      </c>
      <c r="P69">
        <v>55</v>
      </c>
      <c r="Q69">
        <v>0.005077</v>
      </c>
      <c r="S69" s="15">
        <f t="shared" si="5"/>
        <v>0</v>
      </c>
      <c r="T69" s="15">
        <f t="shared" si="6"/>
        <v>0</v>
      </c>
    </row>
    <row r="70" spans="1:20" ht="12.75">
      <c r="A70">
        <v>56</v>
      </c>
      <c r="B70" s="49">
        <v>0.004862</v>
      </c>
      <c r="E70" s="16">
        <f t="shared" si="7"/>
      </c>
      <c r="F70" s="17">
        <f t="shared" si="13"/>
      </c>
      <c r="G70" s="18">
        <f t="shared" si="1"/>
      </c>
      <c r="I70" s="8">
        <f t="shared" si="2"/>
      </c>
      <c r="J70" s="9">
        <f t="shared" si="3"/>
      </c>
      <c r="K70" s="8">
        <f t="shared" si="4"/>
      </c>
      <c r="L70" s="19">
        <f t="shared" si="9"/>
      </c>
      <c r="M70" s="20">
        <f t="shared" si="10"/>
      </c>
      <c r="N70" s="21">
        <f t="shared" si="11"/>
      </c>
      <c r="O70" s="22">
        <f t="shared" si="12"/>
      </c>
      <c r="P70">
        <v>56</v>
      </c>
      <c r="Q70">
        <v>0.005465</v>
      </c>
      <c r="S70" s="15">
        <f t="shared" si="5"/>
        <v>0</v>
      </c>
      <c r="T70" s="15">
        <f t="shared" si="6"/>
        <v>0</v>
      </c>
    </row>
    <row r="71" spans="1:20" ht="12.75">
      <c r="A71">
        <v>57</v>
      </c>
      <c r="B71" s="49">
        <v>0.005222</v>
      </c>
      <c r="E71" s="16">
        <f t="shared" si="7"/>
      </c>
      <c r="F71" s="17">
        <f t="shared" si="13"/>
      </c>
      <c r="G71" s="18">
        <f t="shared" si="1"/>
      </c>
      <c r="I71" s="8">
        <f t="shared" si="2"/>
      </c>
      <c r="J71" s="9">
        <f t="shared" si="3"/>
      </c>
      <c r="K71" s="8">
        <f t="shared" si="4"/>
      </c>
      <c r="L71" s="19">
        <f t="shared" si="9"/>
      </c>
      <c r="M71" s="20">
        <f t="shared" si="10"/>
      </c>
      <c r="N71" s="21">
        <f t="shared" si="11"/>
      </c>
      <c r="O71" s="22">
        <f t="shared" si="12"/>
      </c>
      <c r="P71">
        <v>57</v>
      </c>
      <c r="Q71">
        <v>0.005861</v>
      </c>
      <c r="S71" s="15">
        <f t="shared" si="5"/>
        <v>0</v>
      </c>
      <c r="T71" s="15">
        <f t="shared" si="6"/>
        <v>0</v>
      </c>
    </row>
    <row r="72" spans="1:20" ht="12.75">
      <c r="A72">
        <v>58</v>
      </c>
      <c r="B72" s="49">
        <v>0.005646</v>
      </c>
      <c r="E72" s="16">
        <f t="shared" si="7"/>
      </c>
      <c r="F72" s="17">
        <f t="shared" si="13"/>
      </c>
      <c r="G72" s="18">
        <f t="shared" si="1"/>
      </c>
      <c r="I72" s="8">
        <f t="shared" si="2"/>
      </c>
      <c r="J72" s="9">
        <f t="shared" si="3"/>
      </c>
      <c r="K72" s="8">
        <f t="shared" si="4"/>
      </c>
      <c r="L72" s="19">
        <f t="shared" si="9"/>
      </c>
      <c r="M72" s="20">
        <f t="shared" si="10"/>
      </c>
      <c r="N72" s="21">
        <f t="shared" si="11"/>
      </c>
      <c r="O72" s="22">
        <f t="shared" si="12"/>
      </c>
      <c r="P72">
        <v>58</v>
      </c>
      <c r="Q72">
        <v>0.006265</v>
      </c>
      <c r="S72" s="15">
        <f t="shared" si="5"/>
        <v>0</v>
      </c>
      <c r="T72" s="15">
        <f t="shared" si="6"/>
        <v>0</v>
      </c>
    </row>
    <row r="73" spans="1:20" ht="12.75">
      <c r="A73">
        <v>59</v>
      </c>
      <c r="B73" s="49">
        <v>0.006136</v>
      </c>
      <c r="E73" s="16">
        <f t="shared" si="7"/>
      </c>
      <c r="F73" s="17">
        <f t="shared" si="13"/>
      </c>
      <c r="G73" s="18">
        <f t="shared" si="1"/>
      </c>
      <c r="I73" s="8">
        <f t="shared" si="2"/>
      </c>
      <c r="J73" s="9">
        <f t="shared" si="3"/>
      </c>
      <c r="K73" s="8">
        <f t="shared" si="4"/>
      </c>
      <c r="L73" s="19">
        <f t="shared" si="9"/>
      </c>
      <c r="M73" s="20">
        <f t="shared" si="10"/>
      </c>
      <c r="N73" s="21">
        <f t="shared" si="11"/>
      </c>
      <c r="O73" s="22">
        <f t="shared" si="12"/>
      </c>
      <c r="P73">
        <v>59</v>
      </c>
      <c r="Q73">
        <v>0.006694</v>
      </c>
      <c r="S73" s="15">
        <f t="shared" si="5"/>
        <v>0</v>
      </c>
      <c r="T73" s="15">
        <f t="shared" si="6"/>
        <v>0</v>
      </c>
    </row>
    <row r="74" spans="1:20" ht="12.75">
      <c r="A74">
        <v>60</v>
      </c>
      <c r="B74" s="48">
        <v>0.006696</v>
      </c>
      <c r="E74" s="16">
        <f t="shared" si="7"/>
      </c>
      <c r="F74" s="17">
        <f t="shared" si="13"/>
      </c>
      <c r="G74" s="18">
        <f t="shared" si="1"/>
      </c>
      <c r="I74" s="8">
        <f t="shared" si="2"/>
      </c>
      <c r="J74" s="9">
        <f t="shared" si="3"/>
      </c>
      <c r="K74" s="8">
        <f t="shared" si="4"/>
      </c>
      <c r="L74" s="19">
        <f t="shared" si="9"/>
      </c>
      <c r="M74" s="20">
        <f t="shared" si="10"/>
      </c>
      <c r="N74" s="21">
        <f t="shared" si="11"/>
      </c>
      <c r="O74" s="22">
        <f t="shared" si="12"/>
      </c>
      <c r="P74">
        <v>60</v>
      </c>
      <c r="Q74">
        <v>0.00717</v>
      </c>
      <c r="S74" s="15">
        <f t="shared" si="5"/>
        <v>0</v>
      </c>
      <c r="T74" s="15">
        <f t="shared" si="6"/>
        <v>0</v>
      </c>
    </row>
    <row r="75" spans="1:20" ht="12.75">
      <c r="A75">
        <v>61</v>
      </c>
      <c r="B75" s="48">
        <v>0.007315</v>
      </c>
      <c r="E75" s="16">
        <f>IF(E74&lt;MAX($A$14:$A$129),E74+1,"")</f>
      </c>
      <c r="F75" s="17">
        <f t="shared" si="13"/>
      </c>
      <c r="G75" s="18">
        <f t="shared" si="1"/>
      </c>
      <c r="I75" s="8">
        <f t="shared" si="2"/>
      </c>
      <c r="J75" s="9">
        <f t="shared" si="3"/>
      </c>
      <c r="K75" s="8">
        <f t="shared" si="4"/>
      </c>
      <c r="L75" s="19">
        <f t="shared" si="9"/>
      </c>
      <c r="M75" s="20">
        <f t="shared" si="10"/>
      </c>
      <c r="N75" s="21">
        <f t="shared" si="11"/>
      </c>
      <c r="O75" s="22">
        <f t="shared" si="12"/>
      </c>
      <c r="P75">
        <v>61</v>
      </c>
      <c r="Q75">
        <v>0.007714</v>
      </c>
      <c r="S75" s="15">
        <f t="shared" si="5"/>
        <v>0</v>
      </c>
      <c r="T75" s="15">
        <f t="shared" si="6"/>
        <v>0</v>
      </c>
    </row>
    <row r="76" spans="1:20" ht="12.75">
      <c r="A76">
        <v>62</v>
      </c>
      <c r="B76" s="48">
        <v>0.007976</v>
      </c>
      <c r="E76" s="16">
        <f t="shared" si="7"/>
      </c>
      <c r="F76" s="17">
        <f t="shared" si="13"/>
      </c>
      <c r="G76" s="18">
        <f t="shared" si="1"/>
      </c>
      <c r="I76" s="8">
        <f t="shared" si="2"/>
      </c>
      <c r="J76" s="9">
        <f t="shared" si="3"/>
      </c>
      <c r="K76" s="8">
        <f t="shared" si="4"/>
      </c>
      <c r="L76" s="19">
        <f t="shared" si="9"/>
      </c>
      <c r="M76" s="20">
        <f t="shared" si="10"/>
      </c>
      <c r="N76" s="21">
        <f t="shared" si="11"/>
      </c>
      <c r="O76" s="22">
        <f t="shared" si="12"/>
      </c>
      <c r="P76">
        <v>62</v>
      </c>
      <c r="Q76">
        <v>0.008348</v>
      </c>
      <c r="S76" s="15">
        <f t="shared" si="5"/>
        <v>0</v>
      </c>
      <c r="T76" s="15">
        <f t="shared" si="6"/>
        <v>0</v>
      </c>
    </row>
    <row r="77" spans="1:20" ht="12.75">
      <c r="A77">
        <v>63</v>
      </c>
      <c r="B77" s="48">
        <v>0.008676</v>
      </c>
      <c r="E77" s="16">
        <f t="shared" si="7"/>
      </c>
      <c r="F77" s="17">
        <f t="shared" si="13"/>
      </c>
      <c r="G77" s="18">
        <f t="shared" si="1"/>
      </c>
      <c r="I77" s="8">
        <f t="shared" si="2"/>
      </c>
      <c r="J77" s="9">
        <f t="shared" si="3"/>
      </c>
      <c r="K77" s="8">
        <f t="shared" si="4"/>
      </c>
      <c r="L77" s="19">
        <f t="shared" si="9"/>
      </c>
      <c r="M77" s="20">
        <f t="shared" si="10"/>
      </c>
      <c r="N77" s="21">
        <f t="shared" si="11"/>
      </c>
      <c r="O77" s="22">
        <f t="shared" si="12"/>
      </c>
      <c r="P77">
        <v>63</v>
      </c>
      <c r="Q77">
        <v>0.009093</v>
      </c>
      <c r="S77" s="15">
        <f t="shared" si="5"/>
        <v>0</v>
      </c>
      <c r="T77" s="15">
        <f t="shared" si="6"/>
        <v>0</v>
      </c>
    </row>
    <row r="78" spans="1:20" ht="12.75">
      <c r="A78">
        <v>64</v>
      </c>
      <c r="B78" s="48">
        <v>0.009435</v>
      </c>
      <c r="E78" s="16">
        <f t="shared" si="7"/>
      </c>
      <c r="F78" s="17">
        <f t="shared" si="13"/>
      </c>
      <c r="G78" s="18">
        <f t="shared" si="1"/>
      </c>
      <c r="I78" s="8">
        <f t="shared" si="2"/>
      </c>
      <c r="J78" s="9">
        <f t="shared" si="3"/>
      </c>
      <c r="K78" s="8">
        <f t="shared" si="4"/>
      </c>
      <c r="L78" s="19">
        <f t="shared" si="9"/>
      </c>
      <c r="M78" s="20">
        <f t="shared" si="10"/>
      </c>
      <c r="N78" s="21">
        <f t="shared" si="11"/>
      </c>
      <c r="O78" s="22">
        <f t="shared" si="12"/>
      </c>
      <c r="P78">
        <v>64</v>
      </c>
      <c r="Q78">
        <v>0.009968</v>
      </c>
      <c r="S78" s="15">
        <f t="shared" si="5"/>
        <v>0</v>
      </c>
      <c r="T78" s="15">
        <f t="shared" si="6"/>
        <v>0</v>
      </c>
    </row>
    <row r="79" spans="1:20" ht="12.75">
      <c r="A79">
        <v>65</v>
      </c>
      <c r="B79" s="49">
        <v>0.010298</v>
      </c>
      <c r="E79" s="16">
        <f t="shared" si="7"/>
      </c>
      <c r="F79" s="17">
        <f t="shared" si="13"/>
      </c>
      <c r="G79" s="18">
        <f aca="true" t="shared" si="14" ref="G79:G129">IF(E79="","",(1+$F$7)^(E79-$A$5))</f>
      </c>
      <c r="I79" s="8">
        <f aca="true" t="shared" si="15" ref="I79:I129">IF(E79="","",K78-H79)</f>
      </c>
      <c r="J79" s="9">
        <f aca="true" t="shared" si="16" ref="J79:J129">IF(E79="","",I79*((1+$A$7)*(1+$F$7)-1))</f>
      </c>
      <c r="K79" s="8">
        <f aca="true" t="shared" si="17" ref="K79:K129">IF(E79="","",I79+J79)</f>
      </c>
      <c r="L79" s="19">
        <f t="shared" si="9"/>
      </c>
      <c r="M79" s="20">
        <f t="shared" si="10"/>
      </c>
      <c r="N79" s="21">
        <f t="shared" si="11"/>
      </c>
      <c r="O79" s="22">
        <f t="shared" si="12"/>
      </c>
      <c r="P79">
        <v>65</v>
      </c>
      <c r="Q79">
        <v>0.010993</v>
      </c>
      <c r="S79" s="15">
        <f aca="true" t="shared" si="18" ref="S79:S85">IF(K79="",0,K79*$S$10)</f>
        <v>0</v>
      </c>
      <c r="T79" s="15">
        <f aca="true" t="shared" si="19" ref="T79:T85">IF(K79="",0,S79*N79)</f>
        <v>0</v>
      </c>
    </row>
    <row r="80" spans="1:20" ht="12.75">
      <c r="A80">
        <v>66</v>
      </c>
      <c r="B80" s="49">
        <v>0.011281</v>
      </c>
      <c r="E80" s="16">
        <f aca="true" t="shared" si="20" ref="E80:E129">IF(E79&lt;MAX($A$14:$A$129),E79+1,"")</f>
      </c>
      <c r="F80" s="17">
        <f t="shared" si="13"/>
      </c>
      <c r="G80" s="18">
        <f t="shared" si="14"/>
      </c>
      <c r="I80" s="8">
        <f t="shared" si="15"/>
      </c>
      <c r="J80" s="9">
        <f t="shared" si="16"/>
      </c>
      <c r="K80" s="8">
        <f t="shared" si="17"/>
      </c>
      <c r="L80" s="19">
        <f aca="true" t="shared" si="21" ref="L80:L129">IF(E80="","",L79*(1+$F$7))</f>
      </c>
      <c r="M80" s="20">
        <f aca="true" t="shared" si="22" ref="M80:M129">IF(E80="","",(1-VLOOKUP(E79,$A$14:$B$129,2,FALSE))*M79)</f>
      </c>
      <c r="N80" s="21">
        <f aca="true" t="shared" si="23" ref="N80:N129">IF(E80="","",N79/((1+$A$7)*(1+$F$7)))</f>
      </c>
      <c r="O80" s="22">
        <f aca="true" t="shared" si="24" ref="O80:O129">IF(E80="","",L80*M80*N80)</f>
      </c>
      <c r="P80">
        <v>66</v>
      </c>
      <c r="Q80">
        <v>0.012188</v>
      </c>
      <c r="S80" s="15">
        <f t="shared" si="18"/>
        <v>0</v>
      </c>
      <c r="T80" s="15">
        <f t="shared" si="19"/>
        <v>0</v>
      </c>
    </row>
    <row r="81" spans="1:20" ht="12.75">
      <c r="A81">
        <v>67</v>
      </c>
      <c r="B81" s="49">
        <v>0.01237</v>
      </c>
      <c r="E81" s="16">
        <f t="shared" si="20"/>
      </c>
      <c r="F81" s="17">
        <f t="shared" si="13"/>
      </c>
      <c r="G81" s="18">
        <f t="shared" si="14"/>
      </c>
      <c r="I81" s="8">
        <f t="shared" si="15"/>
      </c>
      <c r="J81" s="9">
        <f t="shared" si="16"/>
      </c>
      <c r="K81" s="8">
        <f t="shared" si="17"/>
      </c>
      <c r="L81" s="19">
        <f t="shared" si="21"/>
      </c>
      <c r="M81" s="20">
        <f t="shared" si="22"/>
      </c>
      <c r="N81" s="21">
        <f t="shared" si="23"/>
      </c>
      <c r="O81" s="22">
        <f t="shared" si="24"/>
      </c>
      <c r="P81">
        <v>67</v>
      </c>
      <c r="Q81">
        <v>0.013572</v>
      </c>
      <c r="S81" s="15">
        <f t="shared" si="18"/>
        <v>0</v>
      </c>
      <c r="T81" s="15">
        <f t="shared" si="19"/>
        <v>0</v>
      </c>
    </row>
    <row r="82" spans="1:20" ht="12.75">
      <c r="A82">
        <v>68</v>
      </c>
      <c r="B82" s="49">
        <v>0.013572</v>
      </c>
      <c r="E82" s="16">
        <f t="shared" si="20"/>
      </c>
      <c r="F82" s="17">
        <f t="shared" si="13"/>
      </c>
      <c r="G82" s="18">
        <f t="shared" si="14"/>
      </c>
      <c r="I82" s="8">
        <f t="shared" si="15"/>
      </c>
      <c r="J82" s="9">
        <f t="shared" si="16"/>
      </c>
      <c r="K82" s="8">
        <f t="shared" si="17"/>
      </c>
      <c r="L82" s="19">
        <f t="shared" si="21"/>
      </c>
      <c r="M82" s="20">
        <f t="shared" si="22"/>
      </c>
      <c r="N82" s="21">
        <f t="shared" si="23"/>
      </c>
      <c r="O82" s="22">
        <f t="shared" si="24"/>
      </c>
      <c r="P82">
        <v>68</v>
      </c>
      <c r="Q82">
        <v>0.01516</v>
      </c>
      <c r="S82" s="15">
        <f t="shared" si="18"/>
        <v>0</v>
      </c>
      <c r="T82" s="15">
        <f t="shared" si="19"/>
        <v>0</v>
      </c>
    </row>
    <row r="83" spans="1:20" ht="12.75">
      <c r="A83">
        <v>69</v>
      </c>
      <c r="B83" s="49">
        <v>0.014908</v>
      </c>
      <c r="E83" s="16">
        <f t="shared" si="20"/>
      </c>
      <c r="F83" s="17">
        <f t="shared" si="13"/>
      </c>
      <c r="G83" s="18">
        <f t="shared" si="14"/>
      </c>
      <c r="I83" s="8">
        <f t="shared" si="15"/>
      </c>
      <c r="J83" s="9">
        <f t="shared" si="16"/>
      </c>
      <c r="K83" s="8">
        <f t="shared" si="17"/>
      </c>
      <c r="L83" s="19">
        <f t="shared" si="21"/>
      </c>
      <c r="M83" s="20">
        <f t="shared" si="22"/>
      </c>
      <c r="N83" s="21">
        <f t="shared" si="23"/>
      </c>
      <c r="O83" s="22">
        <f t="shared" si="24"/>
      </c>
      <c r="P83">
        <v>69</v>
      </c>
      <c r="Q83">
        <v>0.016946</v>
      </c>
      <c r="S83" s="15">
        <f t="shared" si="18"/>
        <v>0</v>
      </c>
      <c r="T83" s="15">
        <f t="shared" si="19"/>
        <v>0</v>
      </c>
    </row>
    <row r="84" spans="1:20" ht="12.75">
      <c r="A84">
        <v>70</v>
      </c>
      <c r="B84" s="48">
        <v>0.01644</v>
      </c>
      <c r="E84" s="16">
        <f t="shared" si="20"/>
      </c>
      <c r="F84" s="17">
        <f t="shared" si="13"/>
      </c>
      <c r="G84" s="18">
        <f t="shared" si="14"/>
      </c>
      <c r="I84" s="8">
        <f t="shared" si="15"/>
      </c>
      <c r="J84" s="9">
        <f t="shared" si="16"/>
      </c>
      <c r="K84" s="8">
        <f t="shared" si="17"/>
      </c>
      <c r="L84" s="19">
        <f t="shared" si="21"/>
      </c>
      <c r="M84" s="20">
        <f t="shared" si="22"/>
      </c>
      <c r="N84" s="21">
        <f t="shared" si="23"/>
      </c>
      <c r="O84" s="22">
        <f t="shared" si="24"/>
      </c>
      <c r="P84">
        <v>70</v>
      </c>
      <c r="Q84">
        <v>0.01892</v>
      </c>
      <c r="S84" s="15">
        <f t="shared" si="18"/>
        <v>0</v>
      </c>
      <c r="T84" s="15">
        <f t="shared" si="19"/>
        <v>0</v>
      </c>
    </row>
    <row r="85" spans="1:20" ht="12.75">
      <c r="A85">
        <v>71</v>
      </c>
      <c r="B85" s="48">
        <v>0.018162</v>
      </c>
      <c r="E85" s="16">
        <f t="shared" si="20"/>
      </c>
      <c r="F85" s="17">
        <f t="shared" si="13"/>
      </c>
      <c r="G85" s="18">
        <f t="shared" si="14"/>
      </c>
      <c r="I85" s="8">
        <f t="shared" si="15"/>
      </c>
      <c r="J85" s="9">
        <f t="shared" si="16"/>
      </c>
      <c r="K85" s="8">
        <f t="shared" si="17"/>
      </c>
      <c r="L85" s="19">
        <f t="shared" si="21"/>
      </c>
      <c r="M85" s="20">
        <f t="shared" si="22"/>
      </c>
      <c r="N85" s="21">
        <f t="shared" si="23"/>
      </c>
      <c r="O85" s="22">
        <f t="shared" si="24"/>
      </c>
      <c r="P85">
        <v>71</v>
      </c>
      <c r="Q85">
        <v>0.021071</v>
      </c>
      <c r="S85" s="15">
        <f t="shared" si="18"/>
        <v>0</v>
      </c>
      <c r="T85" s="15">
        <f t="shared" si="19"/>
        <v>0</v>
      </c>
    </row>
    <row r="86" spans="1:20" ht="12.75">
      <c r="A86">
        <v>72</v>
      </c>
      <c r="B86" s="48">
        <v>0.020019</v>
      </c>
      <c r="E86" s="16">
        <f t="shared" si="20"/>
      </c>
      <c r="F86" s="17">
        <f t="shared" si="13"/>
      </c>
      <c r="G86" s="18">
        <f t="shared" si="14"/>
      </c>
      <c r="I86" s="8">
        <f t="shared" si="15"/>
      </c>
      <c r="J86" s="9">
        <f t="shared" si="16"/>
      </c>
      <c r="K86" s="8">
        <f t="shared" si="17"/>
      </c>
      <c r="L86" s="19">
        <f t="shared" si="21"/>
      </c>
      <c r="M86" s="20">
        <f t="shared" si="22"/>
      </c>
      <c r="N86" s="21">
        <f t="shared" si="23"/>
      </c>
      <c r="O86" s="22">
        <f t="shared" si="24"/>
      </c>
      <c r="P86">
        <v>72</v>
      </c>
      <c r="Q86">
        <v>0.023388</v>
      </c>
      <c r="S86" s="15">
        <f aca="true" t="shared" si="25" ref="S86:S129">IF(K86="",0,K86*$S$10)</f>
        <v>0</v>
      </c>
      <c r="T86" s="15">
        <f aca="true" t="shared" si="26" ref="T86:T129">IF(K86="",0,S86*N86)</f>
        <v>0</v>
      </c>
    </row>
    <row r="87" spans="1:20" ht="12.75">
      <c r="A87">
        <v>73</v>
      </c>
      <c r="B87" s="48">
        <v>0.022003</v>
      </c>
      <c r="E87" s="16">
        <f t="shared" si="20"/>
      </c>
      <c r="F87" s="17">
        <f t="shared" si="13"/>
      </c>
      <c r="G87" s="18">
        <f t="shared" si="14"/>
      </c>
      <c r="I87" s="8">
        <f t="shared" si="15"/>
      </c>
      <c r="J87" s="9">
        <f t="shared" si="16"/>
      </c>
      <c r="K87" s="8">
        <f t="shared" si="17"/>
      </c>
      <c r="L87" s="19">
        <f t="shared" si="21"/>
      </c>
      <c r="M87" s="20">
        <f t="shared" si="22"/>
      </c>
      <c r="N87" s="21">
        <f t="shared" si="23"/>
      </c>
      <c r="O87" s="22">
        <f t="shared" si="24"/>
      </c>
      <c r="P87">
        <v>73</v>
      </c>
      <c r="Q87">
        <v>0.025871</v>
      </c>
      <c r="S87" s="15">
        <f t="shared" si="25"/>
        <v>0</v>
      </c>
      <c r="T87" s="15">
        <f t="shared" si="26"/>
        <v>0</v>
      </c>
    </row>
    <row r="88" spans="1:20" ht="12.75">
      <c r="A88">
        <v>74</v>
      </c>
      <c r="B88" s="48">
        <v>0.024173</v>
      </c>
      <c r="E88" s="16">
        <f t="shared" si="20"/>
      </c>
      <c r="F88" s="17">
        <f t="shared" si="13"/>
      </c>
      <c r="G88" s="18">
        <f t="shared" si="14"/>
      </c>
      <c r="I88" s="8">
        <f t="shared" si="15"/>
      </c>
      <c r="J88" s="9">
        <f t="shared" si="16"/>
      </c>
      <c r="K88" s="8">
        <f t="shared" si="17"/>
      </c>
      <c r="L88" s="19">
        <f t="shared" si="21"/>
      </c>
      <c r="M88" s="20">
        <f t="shared" si="22"/>
      </c>
      <c r="N88" s="21">
        <f t="shared" si="23"/>
      </c>
      <c r="O88" s="22">
        <f t="shared" si="24"/>
      </c>
      <c r="P88">
        <v>74</v>
      </c>
      <c r="Q88">
        <v>0.028552</v>
      </c>
      <c r="S88" s="15">
        <f t="shared" si="25"/>
        <v>0</v>
      </c>
      <c r="T88" s="15">
        <f t="shared" si="26"/>
        <v>0</v>
      </c>
    </row>
    <row r="89" spans="1:20" ht="12.75">
      <c r="A89">
        <v>75</v>
      </c>
      <c r="B89" s="49">
        <v>0.026706</v>
      </c>
      <c r="E89" s="16">
        <f t="shared" si="20"/>
      </c>
      <c r="F89" s="17">
        <f t="shared" si="13"/>
      </c>
      <c r="G89" s="18">
        <f t="shared" si="14"/>
      </c>
      <c r="I89" s="8">
        <f t="shared" si="15"/>
      </c>
      <c r="J89" s="9">
        <f t="shared" si="16"/>
      </c>
      <c r="K89" s="8">
        <f t="shared" si="17"/>
      </c>
      <c r="L89" s="19">
        <f t="shared" si="21"/>
      </c>
      <c r="M89" s="20">
        <f t="shared" si="22"/>
      </c>
      <c r="N89" s="21">
        <f t="shared" si="23"/>
      </c>
      <c r="O89" s="22">
        <f t="shared" si="24"/>
      </c>
      <c r="P89">
        <v>75</v>
      </c>
      <c r="Q89">
        <v>0.031477</v>
      </c>
      <c r="S89" s="15">
        <f t="shared" si="25"/>
        <v>0</v>
      </c>
      <c r="T89" s="15">
        <f t="shared" si="26"/>
        <v>0</v>
      </c>
    </row>
    <row r="90" spans="1:20" ht="12.75">
      <c r="A90">
        <v>76</v>
      </c>
      <c r="B90" s="49">
        <v>0.029603</v>
      </c>
      <c r="E90" s="16">
        <f t="shared" si="20"/>
      </c>
      <c r="F90" s="17">
        <f t="shared" si="13"/>
      </c>
      <c r="G90" s="18">
        <f t="shared" si="14"/>
      </c>
      <c r="I90" s="8">
        <f t="shared" si="15"/>
      </c>
      <c r="J90" s="9">
        <f t="shared" si="16"/>
      </c>
      <c r="K90" s="8">
        <f t="shared" si="17"/>
      </c>
      <c r="L90" s="19">
        <f t="shared" si="21"/>
      </c>
      <c r="M90" s="20">
        <f t="shared" si="22"/>
      </c>
      <c r="N90" s="21">
        <f t="shared" si="23"/>
      </c>
      <c r="O90" s="22">
        <f t="shared" si="24"/>
      </c>
      <c r="P90">
        <v>76</v>
      </c>
      <c r="Q90">
        <v>0.034686</v>
      </c>
      <c r="S90" s="15">
        <f t="shared" si="25"/>
        <v>0</v>
      </c>
      <c r="T90" s="15">
        <f t="shared" si="26"/>
        <v>0</v>
      </c>
    </row>
    <row r="91" spans="1:20" ht="12.75">
      <c r="A91">
        <v>77</v>
      </c>
      <c r="B91" s="49">
        <v>0.032718</v>
      </c>
      <c r="E91" s="16">
        <f t="shared" si="20"/>
      </c>
      <c r="F91" s="17">
        <f t="shared" si="13"/>
      </c>
      <c r="G91" s="18">
        <f t="shared" si="14"/>
      </c>
      <c r="I91" s="8">
        <f t="shared" si="15"/>
      </c>
      <c r="J91" s="9">
        <f t="shared" si="16"/>
      </c>
      <c r="K91" s="8">
        <f t="shared" si="17"/>
      </c>
      <c r="L91" s="19">
        <f t="shared" si="21"/>
      </c>
      <c r="M91" s="20">
        <f t="shared" si="22"/>
      </c>
      <c r="N91" s="21">
        <f t="shared" si="23"/>
      </c>
      <c r="O91" s="22">
        <f t="shared" si="24"/>
      </c>
      <c r="P91">
        <v>77</v>
      </c>
      <c r="Q91">
        <v>0.038225</v>
      </c>
      <c r="S91" s="15">
        <f t="shared" si="25"/>
        <v>0</v>
      </c>
      <c r="T91" s="15">
        <f t="shared" si="26"/>
        <v>0</v>
      </c>
    </row>
    <row r="92" spans="1:20" ht="12.75">
      <c r="A92">
        <v>78</v>
      </c>
      <c r="B92" s="49">
        <v>0.036034</v>
      </c>
      <c r="E92" s="16">
        <f t="shared" si="20"/>
      </c>
      <c r="F92" s="17">
        <f t="shared" si="13"/>
      </c>
      <c r="G92" s="18">
        <f t="shared" si="14"/>
      </c>
      <c r="I92" s="8">
        <f t="shared" si="15"/>
      </c>
      <c r="J92" s="9">
        <f t="shared" si="16"/>
      </c>
      <c r="K92" s="8">
        <f t="shared" si="17"/>
      </c>
      <c r="L92" s="19">
        <f t="shared" si="21"/>
      </c>
      <c r="M92" s="20">
        <f t="shared" si="22"/>
      </c>
      <c r="N92" s="21">
        <f t="shared" si="23"/>
      </c>
      <c r="O92" s="22">
        <f t="shared" si="24"/>
      </c>
      <c r="P92">
        <v>78</v>
      </c>
      <c r="Q92">
        <v>0.042132</v>
      </c>
      <c r="S92" s="15">
        <f t="shared" si="25"/>
        <v>0</v>
      </c>
      <c r="T92" s="15">
        <f t="shared" si="26"/>
        <v>0</v>
      </c>
    </row>
    <row r="93" spans="1:20" ht="12.75">
      <c r="A93">
        <v>79</v>
      </c>
      <c r="B93" s="49">
        <v>0.039683</v>
      </c>
      <c r="E93" s="16">
        <f t="shared" si="20"/>
      </c>
      <c r="F93" s="17">
        <f t="shared" si="13"/>
      </c>
      <c r="G93" s="18">
        <f t="shared" si="14"/>
      </c>
      <c r="I93" s="8">
        <f t="shared" si="15"/>
      </c>
      <c r="J93" s="9">
        <f t="shared" si="16"/>
      </c>
      <c r="K93" s="8">
        <f t="shared" si="17"/>
      </c>
      <c r="L93" s="19">
        <f t="shared" si="21"/>
      </c>
      <c r="M93" s="20">
        <f t="shared" si="22"/>
      </c>
      <c r="N93" s="21">
        <f t="shared" si="23"/>
      </c>
      <c r="O93" s="22">
        <f t="shared" si="24"/>
      </c>
      <c r="P93">
        <v>79</v>
      </c>
      <c r="Q93">
        <v>0.046427</v>
      </c>
      <c r="S93" s="15">
        <f t="shared" si="25"/>
        <v>0</v>
      </c>
      <c r="T93" s="15">
        <f t="shared" si="26"/>
        <v>0</v>
      </c>
    </row>
    <row r="94" spans="1:20" ht="12.75">
      <c r="A94">
        <v>80</v>
      </c>
      <c r="B94" s="48">
        <v>0.043899</v>
      </c>
      <c r="E94" s="16">
        <f t="shared" si="20"/>
      </c>
      <c r="F94" s="17">
        <f t="shared" si="13"/>
      </c>
      <c r="G94" s="18">
        <f t="shared" si="14"/>
      </c>
      <c r="I94" s="8">
        <f t="shared" si="15"/>
      </c>
      <c r="J94" s="9">
        <f t="shared" si="16"/>
      </c>
      <c r="K94" s="8">
        <f t="shared" si="17"/>
      </c>
      <c r="L94" s="19">
        <f t="shared" si="21"/>
      </c>
      <c r="M94" s="20">
        <f t="shared" si="22"/>
      </c>
      <c r="N94" s="21">
        <f t="shared" si="23"/>
      </c>
      <c r="O94" s="22">
        <f t="shared" si="24"/>
      </c>
      <c r="P94">
        <v>80</v>
      </c>
      <c r="Q94">
        <v>0.051128</v>
      </c>
      <c r="S94" s="15">
        <f t="shared" si="25"/>
        <v>0</v>
      </c>
      <c r="T94" s="15">
        <f t="shared" si="26"/>
        <v>0</v>
      </c>
    </row>
    <row r="95" spans="1:20" ht="12.75">
      <c r="A95">
        <v>81</v>
      </c>
      <c r="B95" s="48">
        <v>0.048807</v>
      </c>
      <c r="E95" s="16">
        <f t="shared" si="20"/>
      </c>
      <c r="F95" s="17">
        <f t="shared" si="13"/>
      </c>
      <c r="G95" s="18">
        <f t="shared" si="14"/>
      </c>
      <c r="I95" s="8">
        <f t="shared" si="15"/>
      </c>
      <c r="J95" s="9">
        <f t="shared" si="16"/>
      </c>
      <c r="K95" s="8">
        <f t="shared" si="17"/>
      </c>
      <c r="L95" s="19">
        <f t="shared" si="21"/>
      </c>
      <c r="M95" s="20">
        <f t="shared" si="22"/>
      </c>
      <c r="N95" s="21">
        <f t="shared" si="23"/>
      </c>
      <c r="O95" s="22">
        <f t="shared" si="24"/>
      </c>
      <c r="P95">
        <v>81</v>
      </c>
      <c r="Q95">
        <v>0.05625</v>
      </c>
      <c r="S95" s="15">
        <f t="shared" si="25"/>
        <v>0</v>
      </c>
      <c r="T95" s="15">
        <f t="shared" si="26"/>
        <v>0</v>
      </c>
    </row>
    <row r="96" spans="1:20" ht="12.75">
      <c r="A96">
        <v>82</v>
      </c>
      <c r="B96" s="48">
        <v>0.054374</v>
      </c>
      <c r="E96" s="16">
        <f t="shared" si="20"/>
      </c>
      <c r="F96" s="17">
        <f t="shared" si="13"/>
      </c>
      <c r="G96" s="18">
        <f t="shared" si="14"/>
      </c>
      <c r="I96" s="8">
        <f t="shared" si="15"/>
      </c>
      <c r="J96" s="9">
        <f t="shared" si="16"/>
      </c>
      <c r="K96" s="8">
        <f t="shared" si="17"/>
      </c>
      <c r="L96" s="19">
        <f t="shared" si="21"/>
      </c>
      <c r="M96" s="20">
        <f t="shared" si="22"/>
      </c>
      <c r="N96" s="21">
        <f t="shared" si="23"/>
      </c>
      <c r="O96" s="22">
        <f t="shared" si="24"/>
      </c>
      <c r="P96">
        <v>82</v>
      </c>
      <c r="Q96">
        <v>0.061809</v>
      </c>
      <c r="S96" s="15">
        <f t="shared" si="25"/>
        <v>0</v>
      </c>
      <c r="T96" s="15">
        <f t="shared" si="26"/>
        <v>0</v>
      </c>
    </row>
    <row r="97" spans="1:20" ht="12.75">
      <c r="A97">
        <v>83</v>
      </c>
      <c r="B97" s="48">
        <v>0.060661</v>
      </c>
      <c r="E97" s="16">
        <f t="shared" si="20"/>
      </c>
      <c r="F97" s="17">
        <f t="shared" si="13"/>
      </c>
      <c r="G97" s="18">
        <f t="shared" si="14"/>
      </c>
      <c r="I97" s="8">
        <f t="shared" si="15"/>
      </c>
      <c r="J97" s="9">
        <f t="shared" si="16"/>
      </c>
      <c r="K97" s="8">
        <f t="shared" si="17"/>
      </c>
      <c r="L97" s="19">
        <f t="shared" si="21"/>
      </c>
      <c r="M97" s="20">
        <f t="shared" si="22"/>
      </c>
      <c r="N97" s="21">
        <f t="shared" si="23"/>
      </c>
      <c r="O97" s="22">
        <f t="shared" si="24"/>
      </c>
      <c r="P97">
        <v>83</v>
      </c>
      <c r="Q97">
        <v>0.067826</v>
      </c>
      <c r="S97" s="15">
        <f t="shared" si="25"/>
        <v>0</v>
      </c>
      <c r="T97" s="15">
        <f t="shared" si="26"/>
        <v>0</v>
      </c>
    </row>
    <row r="98" spans="1:20" ht="12.75">
      <c r="A98">
        <v>84</v>
      </c>
      <c r="B98" s="48">
        <v>0.067751</v>
      </c>
      <c r="E98" s="16">
        <f t="shared" si="20"/>
      </c>
      <c r="F98" s="17">
        <f t="shared" si="13"/>
      </c>
      <c r="G98" s="18">
        <f t="shared" si="14"/>
      </c>
      <c r="I98" s="8">
        <f t="shared" si="15"/>
      </c>
      <c r="J98" s="9">
        <f t="shared" si="16"/>
      </c>
      <c r="K98" s="8">
        <f t="shared" si="17"/>
      </c>
      <c r="L98" s="19">
        <f t="shared" si="21"/>
      </c>
      <c r="M98" s="20">
        <f t="shared" si="22"/>
      </c>
      <c r="N98" s="21">
        <f t="shared" si="23"/>
      </c>
      <c r="O98" s="22">
        <f t="shared" si="24"/>
      </c>
      <c r="P98">
        <v>84</v>
      </c>
      <c r="Q98">
        <v>0.074322</v>
      </c>
      <c r="S98" s="15">
        <f t="shared" si="25"/>
        <v>0</v>
      </c>
      <c r="T98" s="15">
        <f t="shared" si="26"/>
        <v>0</v>
      </c>
    </row>
    <row r="99" spans="1:20" ht="12.75">
      <c r="A99">
        <v>85</v>
      </c>
      <c r="B99" s="49">
        <v>0.075729</v>
      </c>
      <c r="E99" s="16">
        <f t="shared" si="20"/>
      </c>
      <c r="F99" s="17">
        <f t="shared" si="13"/>
      </c>
      <c r="G99" s="18">
        <f t="shared" si="14"/>
      </c>
      <c r="I99" s="8">
        <f t="shared" si="15"/>
      </c>
      <c r="J99" s="9">
        <f t="shared" si="16"/>
      </c>
      <c r="K99" s="8">
        <f t="shared" si="17"/>
      </c>
      <c r="L99" s="19">
        <f t="shared" si="21"/>
      </c>
      <c r="M99" s="20">
        <f t="shared" si="22"/>
      </c>
      <c r="N99" s="21">
        <f t="shared" si="23"/>
      </c>
      <c r="O99" s="22">
        <f t="shared" si="24"/>
      </c>
      <c r="P99">
        <v>85</v>
      </c>
      <c r="Q99">
        <v>0.081326</v>
      </c>
      <c r="S99" s="15">
        <f t="shared" si="25"/>
        <v>0</v>
      </c>
      <c r="T99" s="15">
        <f t="shared" si="26"/>
        <v>0</v>
      </c>
    </row>
    <row r="100" spans="1:20" ht="12.75">
      <c r="A100">
        <v>86</v>
      </c>
      <c r="B100" s="49">
        <v>0.084673</v>
      </c>
      <c r="E100" s="16">
        <f t="shared" si="20"/>
      </c>
      <c r="F100" s="17">
        <f t="shared" si="13"/>
      </c>
      <c r="G100" s="18">
        <f t="shared" si="14"/>
      </c>
      <c r="I100" s="8">
        <f t="shared" si="15"/>
      </c>
      <c r="J100" s="9">
        <f t="shared" si="16"/>
      </c>
      <c r="K100" s="8">
        <f t="shared" si="17"/>
      </c>
      <c r="L100" s="19">
        <f t="shared" si="21"/>
      </c>
      <c r="M100" s="20">
        <f t="shared" si="22"/>
      </c>
      <c r="N100" s="21">
        <f t="shared" si="23"/>
      </c>
      <c r="O100" s="22">
        <f t="shared" si="24"/>
      </c>
      <c r="P100">
        <v>86</v>
      </c>
      <c r="Q100">
        <v>0.088863</v>
      </c>
      <c r="S100" s="15">
        <f t="shared" si="25"/>
        <v>0</v>
      </c>
      <c r="T100" s="15">
        <f t="shared" si="26"/>
        <v>0</v>
      </c>
    </row>
    <row r="101" spans="1:20" ht="12.75">
      <c r="A101">
        <v>87</v>
      </c>
      <c r="B101" s="49">
        <v>0.094645</v>
      </c>
      <c r="E101" s="16">
        <f t="shared" si="20"/>
      </c>
      <c r="F101" s="17">
        <f t="shared" si="13"/>
      </c>
      <c r="G101" s="18">
        <f t="shared" si="14"/>
      </c>
      <c r="I101" s="8">
        <f t="shared" si="15"/>
      </c>
      <c r="J101" s="9">
        <f t="shared" si="16"/>
      </c>
      <c r="K101" s="8">
        <f t="shared" si="17"/>
      </c>
      <c r="L101" s="19">
        <f t="shared" si="21"/>
      </c>
      <c r="M101" s="20">
        <f t="shared" si="22"/>
      </c>
      <c r="N101" s="21">
        <f t="shared" si="23"/>
      </c>
      <c r="O101" s="22">
        <f t="shared" si="24"/>
      </c>
      <c r="P101">
        <v>87</v>
      </c>
      <c r="Q101">
        <v>0.096958</v>
      </c>
      <c r="S101" s="15">
        <f t="shared" si="25"/>
        <v>0</v>
      </c>
      <c r="T101" s="15">
        <f t="shared" si="26"/>
        <v>0</v>
      </c>
    </row>
    <row r="102" spans="1:20" ht="12.75">
      <c r="A102">
        <v>88</v>
      </c>
      <c r="B102" s="49">
        <v>0.105694</v>
      </c>
      <c r="E102" s="16">
        <f t="shared" si="20"/>
      </c>
      <c r="F102" s="17">
        <f t="shared" si="13"/>
      </c>
      <c r="G102" s="18">
        <f t="shared" si="14"/>
      </c>
      <c r="I102" s="8">
        <f t="shared" si="15"/>
      </c>
      <c r="J102" s="9">
        <f t="shared" si="16"/>
      </c>
      <c r="K102" s="8">
        <f t="shared" si="17"/>
      </c>
      <c r="L102" s="19">
        <f t="shared" si="21"/>
      </c>
      <c r="M102" s="20">
        <f t="shared" si="22"/>
      </c>
      <c r="N102" s="21">
        <f t="shared" si="23"/>
      </c>
      <c r="O102" s="22">
        <f t="shared" si="24"/>
      </c>
      <c r="P102">
        <v>88</v>
      </c>
      <c r="Q102">
        <v>0.105631</v>
      </c>
      <c r="S102" s="15">
        <f t="shared" si="25"/>
        <v>0</v>
      </c>
      <c r="T102" s="15">
        <f t="shared" si="26"/>
        <v>0</v>
      </c>
    </row>
    <row r="103" spans="1:20" ht="12.75">
      <c r="A103">
        <v>89</v>
      </c>
      <c r="B103" s="49">
        <v>0.117853</v>
      </c>
      <c r="E103" s="16">
        <f t="shared" si="20"/>
      </c>
      <c r="F103" s="17">
        <f t="shared" si="13"/>
      </c>
      <c r="G103" s="18">
        <f t="shared" si="14"/>
      </c>
      <c r="I103" s="8">
        <f t="shared" si="15"/>
      </c>
      <c r="J103" s="9">
        <f t="shared" si="16"/>
      </c>
      <c r="K103" s="8">
        <f t="shared" si="17"/>
      </c>
      <c r="L103" s="19">
        <f t="shared" si="21"/>
      </c>
      <c r="M103" s="20">
        <f t="shared" si="22"/>
      </c>
      <c r="N103" s="21">
        <f t="shared" si="23"/>
      </c>
      <c r="O103" s="22">
        <f t="shared" si="24"/>
      </c>
      <c r="P103">
        <v>89</v>
      </c>
      <c r="Q103">
        <v>0.114858</v>
      </c>
      <c r="S103" s="15">
        <f t="shared" si="25"/>
        <v>0</v>
      </c>
      <c r="T103" s="15">
        <f t="shared" si="26"/>
        <v>0</v>
      </c>
    </row>
    <row r="104" spans="1:20" ht="12.75">
      <c r="A104">
        <v>90</v>
      </c>
      <c r="B104" s="48">
        <v>0.131146</v>
      </c>
      <c r="E104" s="16">
        <f t="shared" si="20"/>
      </c>
      <c r="F104" s="17">
        <f t="shared" si="13"/>
      </c>
      <c r="G104" s="18">
        <f t="shared" si="14"/>
      </c>
      <c r="I104" s="8">
        <f t="shared" si="15"/>
      </c>
      <c r="J104" s="9">
        <f t="shared" si="16"/>
      </c>
      <c r="K104" s="8">
        <f t="shared" si="17"/>
      </c>
      <c r="L104" s="19">
        <f t="shared" si="21"/>
      </c>
      <c r="M104" s="20">
        <f t="shared" si="22"/>
      </c>
      <c r="N104" s="21">
        <f t="shared" si="23"/>
      </c>
      <c r="O104" s="22">
        <f t="shared" si="24"/>
      </c>
      <c r="P104">
        <v>90</v>
      </c>
      <c r="Q104">
        <v>0.124612</v>
      </c>
      <c r="S104" s="15">
        <f t="shared" si="25"/>
        <v>0</v>
      </c>
      <c r="T104" s="15">
        <f t="shared" si="26"/>
        <v>0</v>
      </c>
    </row>
    <row r="105" spans="1:20" ht="12.75">
      <c r="A105">
        <v>91</v>
      </c>
      <c r="B105" s="48">
        <v>0.145585</v>
      </c>
      <c r="E105" s="16">
        <f t="shared" si="20"/>
      </c>
      <c r="F105" s="17">
        <f t="shared" si="13"/>
      </c>
      <c r="G105" s="18">
        <f t="shared" si="14"/>
      </c>
      <c r="I105" s="8">
        <f t="shared" si="15"/>
      </c>
      <c r="J105" s="9">
        <f t="shared" si="16"/>
      </c>
      <c r="K105" s="8">
        <f t="shared" si="17"/>
      </c>
      <c r="L105" s="19">
        <f t="shared" si="21"/>
      </c>
      <c r="M105" s="20">
        <f t="shared" si="22"/>
      </c>
      <c r="N105" s="21">
        <f t="shared" si="23"/>
      </c>
      <c r="O105" s="22">
        <f t="shared" si="24"/>
      </c>
      <c r="P105">
        <v>91</v>
      </c>
      <c r="Q105">
        <v>0.134861</v>
      </c>
      <c r="S105" s="15">
        <f t="shared" si="25"/>
        <v>0</v>
      </c>
      <c r="T105" s="15">
        <f t="shared" si="26"/>
        <v>0</v>
      </c>
    </row>
    <row r="106" spans="1:20" ht="12.75">
      <c r="A106">
        <v>92</v>
      </c>
      <c r="B106" s="48">
        <v>0.161175</v>
      </c>
      <c r="E106" s="16">
        <f t="shared" si="20"/>
      </c>
      <c r="F106" s="17">
        <f t="shared" si="13"/>
      </c>
      <c r="G106" s="18">
        <f t="shared" si="14"/>
      </c>
      <c r="I106" s="8">
        <f t="shared" si="15"/>
      </c>
      <c r="J106" s="9">
        <f t="shared" si="16"/>
      </c>
      <c r="K106" s="8">
        <f t="shared" si="17"/>
      </c>
      <c r="L106" s="19">
        <f t="shared" si="21"/>
      </c>
      <c r="M106" s="20">
        <f t="shared" si="22"/>
      </c>
      <c r="N106" s="21">
        <f t="shared" si="23"/>
      </c>
      <c r="O106" s="22">
        <f t="shared" si="24"/>
      </c>
      <c r="P106">
        <v>92</v>
      </c>
      <c r="Q106">
        <v>0.145575</v>
      </c>
      <c r="S106" s="15">
        <f t="shared" si="25"/>
        <v>0</v>
      </c>
      <c r="T106" s="15">
        <f t="shared" si="26"/>
        <v>0</v>
      </c>
    </row>
    <row r="107" spans="1:20" ht="12.75">
      <c r="A107">
        <v>93</v>
      </c>
      <c r="B107" s="48">
        <v>0.17791</v>
      </c>
      <c r="E107" s="16">
        <f t="shared" si="20"/>
      </c>
      <c r="F107" s="17">
        <f t="shared" si="13"/>
      </c>
      <c r="G107" s="18">
        <f t="shared" si="14"/>
      </c>
      <c r="I107" s="8">
        <f t="shared" si="15"/>
      </c>
      <c r="J107" s="9">
        <f t="shared" si="16"/>
      </c>
      <c r="K107" s="8">
        <f t="shared" si="17"/>
      </c>
      <c r="L107" s="19">
        <f t="shared" si="21"/>
      </c>
      <c r="M107" s="20">
        <f t="shared" si="22"/>
      </c>
      <c r="N107" s="21">
        <f t="shared" si="23"/>
      </c>
      <c r="O107" s="22">
        <f t="shared" si="24"/>
      </c>
      <c r="P107">
        <v>93</v>
      </c>
      <c r="Q107">
        <v>0.156727</v>
      </c>
      <c r="S107" s="15">
        <f t="shared" si="25"/>
        <v>0</v>
      </c>
      <c r="T107" s="15">
        <f t="shared" si="26"/>
        <v>0</v>
      </c>
    </row>
    <row r="108" spans="1:20" ht="12.75">
      <c r="A108">
        <v>94</v>
      </c>
      <c r="B108" s="48">
        <v>0.195774</v>
      </c>
      <c r="E108" s="16">
        <f t="shared" si="20"/>
      </c>
      <c r="F108" s="17">
        <f t="shared" si="13"/>
      </c>
      <c r="G108" s="18">
        <f t="shared" si="14"/>
      </c>
      <c r="I108" s="8">
        <f t="shared" si="15"/>
      </c>
      <c r="J108" s="9">
        <f t="shared" si="16"/>
      </c>
      <c r="K108" s="8">
        <f t="shared" si="17"/>
      </c>
      <c r="L108" s="19">
        <f t="shared" si="21"/>
      </c>
      <c r="M108" s="20">
        <f t="shared" si="22"/>
      </c>
      <c r="N108" s="21">
        <f t="shared" si="23"/>
      </c>
      <c r="O108" s="22">
        <f t="shared" si="24"/>
      </c>
      <c r="P108">
        <v>94</v>
      </c>
      <c r="Q108">
        <v>0.16829</v>
      </c>
      <c r="S108" s="15">
        <f t="shared" si="25"/>
        <v>0</v>
      </c>
      <c r="T108" s="15">
        <f t="shared" si="26"/>
        <v>0</v>
      </c>
    </row>
    <row r="109" spans="1:20" ht="12.75">
      <c r="A109">
        <v>95</v>
      </c>
      <c r="B109" s="49">
        <v>0.213849</v>
      </c>
      <c r="E109" s="16">
        <f t="shared" si="20"/>
      </c>
      <c r="F109" s="17">
        <f t="shared" si="13"/>
      </c>
      <c r="G109" s="18">
        <f t="shared" si="14"/>
      </c>
      <c r="I109" s="8">
        <f t="shared" si="15"/>
      </c>
      <c r="J109" s="9">
        <f t="shared" si="16"/>
      </c>
      <c r="K109" s="8">
        <f t="shared" si="17"/>
      </c>
      <c r="L109" s="19">
        <f t="shared" si="21"/>
      </c>
      <c r="M109" s="20">
        <f t="shared" si="22"/>
      </c>
      <c r="N109" s="21">
        <f t="shared" si="23"/>
      </c>
      <c r="O109" s="22">
        <f t="shared" si="24"/>
      </c>
      <c r="P109">
        <v>95</v>
      </c>
      <c r="Q109">
        <v>0.180245</v>
      </c>
      <c r="S109" s="15">
        <f t="shared" si="25"/>
        <v>0</v>
      </c>
      <c r="T109" s="15">
        <f t="shared" si="26"/>
        <v>0</v>
      </c>
    </row>
    <row r="110" spans="1:20" ht="12.75">
      <c r="A110">
        <v>96</v>
      </c>
      <c r="B110" s="49">
        <v>0.231865</v>
      </c>
      <c r="E110" s="16">
        <f t="shared" si="20"/>
      </c>
      <c r="F110" s="17">
        <f t="shared" si="13"/>
      </c>
      <c r="G110" s="18">
        <f t="shared" si="14"/>
      </c>
      <c r="I110" s="8">
        <f t="shared" si="15"/>
      </c>
      <c r="J110" s="9">
        <f t="shared" si="16"/>
      </c>
      <c r="K110" s="8">
        <f t="shared" si="17"/>
      </c>
      <c r="L110" s="19">
        <f t="shared" si="21"/>
      </c>
      <c r="M110" s="20">
        <f t="shared" si="22"/>
      </c>
      <c r="N110" s="21">
        <f t="shared" si="23"/>
      </c>
      <c r="O110" s="22">
        <f t="shared" si="24"/>
      </c>
      <c r="P110">
        <v>96</v>
      </c>
      <c r="Q110">
        <v>0.192565</v>
      </c>
      <c r="S110" s="15">
        <f t="shared" si="25"/>
        <v>0</v>
      </c>
      <c r="T110" s="15">
        <f t="shared" si="26"/>
        <v>0</v>
      </c>
    </row>
    <row r="111" spans="1:20" ht="12.75">
      <c r="A111">
        <v>97</v>
      </c>
      <c r="B111" s="49">
        <v>0.249525</v>
      </c>
      <c r="E111" s="16">
        <f t="shared" si="20"/>
      </c>
      <c r="F111" s="17">
        <f t="shared" si="13"/>
      </c>
      <c r="G111" s="18">
        <f t="shared" si="14"/>
      </c>
      <c r="I111" s="8">
        <f t="shared" si="15"/>
      </c>
      <c r="J111" s="9">
        <f t="shared" si="16"/>
      </c>
      <c r="K111" s="8">
        <f t="shared" si="17"/>
      </c>
      <c r="L111" s="19">
        <f t="shared" si="21"/>
      </c>
      <c r="M111" s="20">
        <f t="shared" si="22"/>
      </c>
      <c r="N111" s="21">
        <f t="shared" si="23"/>
      </c>
      <c r="O111" s="22">
        <f t="shared" si="24"/>
      </c>
      <c r="P111">
        <v>97</v>
      </c>
      <c r="Q111">
        <v>0.205229</v>
      </c>
      <c r="S111" s="15">
        <f t="shared" si="25"/>
        <v>0</v>
      </c>
      <c r="T111" s="15">
        <f t="shared" si="26"/>
        <v>0</v>
      </c>
    </row>
    <row r="112" spans="1:20" ht="12.75">
      <c r="A112">
        <v>98</v>
      </c>
      <c r="B112" s="49">
        <v>0.266514</v>
      </c>
      <c r="E112" s="16">
        <f t="shared" si="20"/>
      </c>
      <c r="F112" s="17">
        <f t="shared" si="13"/>
      </c>
      <c r="G112" s="18">
        <f t="shared" si="14"/>
      </c>
      <c r="I112" s="8">
        <f t="shared" si="15"/>
      </c>
      <c r="J112" s="9">
        <f t="shared" si="16"/>
      </c>
      <c r="K112" s="8">
        <f t="shared" si="17"/>
      </c>
      <c r="L112" s="19">
        <f t="shared" si="21"/>
      </c>
      <c r="M112" s="20">
        <f t="shared" si="22"/>
      </c>
      <c r="N112" s="21">
        <f t="shared" si="23"/>
      </c>
      <c r="O112" s="22">
        <f t="shared" si="24"/>
      </c>
      <c r="P112">
        <v>98</v>
      </c>
      <c r="Q112">
        <v>0.218683</v>
      </c>
      <c r="S112" s="15">
        <f t="shared" si="25"/>
        <v>0</v>
      </c>
      <c r="T112" s="15">
        <f t="shared" si="26"/>
        <v>0</v>
      </c>
    </row>
    <row r="113" spans="1:20" ht="12.75">
      <c r="A113">
        <v>99</v>
      </c>
      <c r="B113" s="49">
        <v>0.282504</v>
      </c>
      <c r="E113" s="16">
        <f t="shared" si="20"/>
      </c>
      <c r="F113" s="17">
        <f t="shared" si="13"/>
      </c>
      <c r="G113" s="18">
        <f t="shared" si="14"/>
      </c>
      <c r="I113" s="8">
        <f t="shared" si="15"/>
      </c>
      <c r="J113" s="9">
        <f t="shared" si="16"/>
      </c>
      <c r="K113" s="8">
        <f t="shared" si="17"/>
      </c>
      <c r="L113" s="19">
        <f t="shared" si="21"/>
      </c>
      <c r="M113" s="20">
        <f t="shared" si="22"/>
      </c>
      <c r="N113" s="21">
        <f t="shared" si="23"/>
      </c>
      <c r="O113" s="22">
        <f t="shared" si="24"/>
      </c>
      <c r="P113">
        <v>99</v>
      </c>
      <c r="Q113">
        <v>0.233371</v>
      </c>
      <c r="S113" s="15">
        <f t="shared" si="25"/>
        <v>0</v>
      </c>
      <c r="T113" s="15">
        <f t="shared" si="26"/>
        <v>0</v>
      </c>
    </row>
    <row r="114" spans="1:20" ht="12.75">
      <c r="A114">
        <v>100</v>
      </c>
      <c r="B114" s="48">
        <v>0.299455</v>
      </c>
      <c r="E114" s="16">
        <f t="shared" si="20"/>
      </c>
      <c r="F114" s="17">
        <f t="shared" si="13"/>
      </c>
      <c r="G114" s="18">
        <f t="shared" si="14"/>
      </c>
      <c r="I114" s="8">
        <f t="shared" si="15"/>
      </c>
      <c r="J114" s="9">
        <f t="shared" si="16"/>
      </c>
      <c r="K114" s="8">
        <f t="shared" si="17"/>
      </c>
      <c r="L114" s="19">
        <f t="shared" si="21"/>
      </c>
      <c r="M114" s="20">
        <f t="shared" si="22"/>
      </c>
      <c r="N114" s="21">
        <f t="shared" si="23"/>
      </c>
      <c r="O114" s="22">
        <f t="shared" si="24"/>
      </c>
      <c r="P114">
        <v>100</v>
      </c>
      <c r="Q114">
        <v>0.249741</v>
      </c>
      <c r="S114" s="15">
        <f t="shared" si="25"/>
        <v>0</v>
      </c>
      <c r="T114" s="15">
        <f t="shared" si="26"/>
        <v>0</v>
      </c>
    </row>
    <row r="115" spans="1:20" ht="12.75">
      <c r="A115">
        <v>101</v>
      </c>
      <c r="B115" s="48">
        <v>0.317422</v>
      </c>
      <c r="E115" s="16">
        <f t="shared" si="20"/>
      </c>
      <c r="F115" s="17">
        <f t="shared" si="13"/>
      </c>
      <c r="G115" s="18">
        <f t="shared" si="14"/>
      </c>
      <c r="I115" s="8">
        <f t="shared" si="15"/>
      </c>
      <c r="J115" s="9">
        <f t="shared" si="16"/>
      </c>
      <c r="K115" s="8">
        <f t="shared" si="17"/>
      </c>
      <c r="L115" s="19">
        <f t="shared" si="21"/>
      </c>
      <c r="M115" s="20">
        <f t="shared" si="22"/>
      </c>
      <c r="N115" s="21">
        <f t="shared" si="23"/>
      </c>
      <c r="O115" s="22">
        <f t="shared" si="24"/>
      </c>
      <c r="P115">
        <v>101</v>
      </c>
      <c r="Q115">
        <v>0.268237</v>
      </c>
      <c r="S115" s="15">
        <f t="shared" si="25"/>
        <v>0</v>
      </c>
      <c r="T115" s="15">
        <f t="shared" si="26"/>
        <v>0</v>
      </c>
    </row>
    <row r="116" spans="1:20" ht="12.75">
      <c r="A116">
        <v>102</v>
      </c>
      <c r="B116" s="48">
        <v>0.336467</v>
      </c>
      <c r="E116" s="16">
        <f t="shared" si="20"/>
      </c>
      <c r="F116" s="17">
        <f t="shared" si="13"/>
      </c>
      <c r="G116" s="18">
        <f t="shared" si="14"/>
      </c>
      <c r="I116" s="8">
        <f t="shared" si="15"/>
      </c>
      <c r="J116" s="9">
        <f t="shared" si="16"/>
      </c>
      <c r="K116" s="8">
        <f t="shared" si="17"/>
      </c>
      <c r="L116" s="19">
        <f t="shared" si="21"/>
      </c>
      <c r="M116" s="20">
        <f t="shared" si="22"/>
      </c>
      <c r="N116" s="21">
        <f t="shared" si="23"/>
      </c>
      <c r="O116" s="22">
        <f t="shared" si="24"/>
      </c>
      <c r="P116">
        <v>102</v>
      </c>
      <c r="Q116">
        <v>0.289305</v>
      </c>
      <c r="S116" s="15">
        <f t="shared" si="25"/>
        <v>0</v>
      </c>
      <c r="T116" s="15">
        <f t="shared" si="26"/>
        <v>0</v>
      </c>
    </row>
    <row r="117" spans="1:20" ht="12.75">
      <c r="A117">
        <v>103</v>
      </c>
      <c r="B117" s="48">
        <v>0.356655</v>
      </c>
      <c r="E117" s="16">
        <f t="shared" si="20"/>
      </c>
      <c r="F117" s="17">
        <f t="shared" si="13"/>
      </c>
      <c r="G117" s="18">
        <f t="shared" si="14"/>
      </c>
      <c r="I117" s="8">
        <f t="shared" si="15"/>
      </c>
      <c r="J117" s="9">
        <f t="shared" si="16"/>
      </c>
      <c r="K117" s="8">
        <f t="shared" si="17"/>
      </c>
      <c r="L117" s="19">
        <f t="shared" si="21"/>
      </c>
      <c r="M117" s="20">
        <f t="shared" si="22"/>
      </c>
      <c r="N117" s="21">
        <f t="shared" si="23"/>
      </c>
      <c r="O117" s="22">
        <f t="shared" si="24"/>
      </c>
      <c r="P117">
        <v>103</v>
      </c>
      <c r="Q117">
        <v>0.313391</v>
      </c>
      <c r="S117" s="15">
        <f t="shared" si="25"/>
        <v>0</v>
      </c>
      <c r="T117" s="15">
        <f t="shared" si="26"/>
        <v>0</v>
      </c>
    </row>
    <row r="118" spans="1:20" ht="12.75">
      <c r="A118">
        <v>104</v>
      </c>
      <c r="B118" s="48">
        <v>0.378055</v>
      </c>
      <c r="E118" s="16">
        <f t="shared" si="20"/>
      </c>
      <c r="F118" s="17">
        <f t="shared" si="13"/>
      </c>
      <c r="G118" s="18">
        <f t="shared" si="14"/>
      </c>
      <c r="I118" s="8">
        <f t="shared" si="15"/>
      </c>
      <c r="J118" s="9">
        <f t="shared" si="16"/>
      </c>
      <c r="K118" s="8">
        <f t="shared" si="17"/>
      </c>
      <c r="L118" s="19">
        <f t="shared" si="21"/>
      </c>
      <c r="M118" s="20">
        <f t="shared" si="22"/>
      </c>
      <c r="N118" s="21">
        <f t="shared" si="23"/>
      </c>
      <c r="O118" s="22">
        <f t="shared" si="24"/>
      </c>
      <c r="P118">
        <v>104</v>
      </c>
      <c r="Q118">
        <v>0.34094</v>
      </c>
      <c r="S118" s="15">
        <f t="shared" si="25"/>
        <v>0</v>
      </c>
      <c r="T118" s="15">
        <f t="shared" si="26"/>
        <v>0</v>
      </c>
    </row>
    <row r="119" spans="1:20" ht="12.75">
      <c r="A119">
        <v>105</v>
      </c>
      <c r="B119" s="49">
        <v>0.400738</v>
      </c>
      <c r="E119" s="16">
        <f t="shared" si="20"/>
      </c>
      <c r="F119" s="17">
        <f t="shared" si="13"/>
      </c>
      <c r="G119" s="18">
        <f t="shared" si="14"/>
      </c>
      <c r="I119" s="8">
        <f t="shared" si="15"/>
      </c>
      <c r="J119" s="9">
        <f t="shared" si="16"/>
      </c>
      <c r="K119" s="8">
        <f t="shared" si="17"/>
      </c>
      <c r="L119" s="19">
        <f t="shared" si="21"/>
      </c>
      <c r="M119" s="20">
        <f t="shared" si="22"/>
      </c>
      <c r="N119" s="21">
        <f t="shared" si="23"/>
      </c>
      <c r="O119" s="22">
        <f t="shared" si="24"/>
      </c>
      <c r="P119">
        <v>105</v>
      </c>
      <c r="Q119">
        <v>0.372398</v>
      </c>
      <c r="S119" s="15">
        <f t="shared" si="25"/>
        <v>0</v>
      </c>
      <c r="T119" s="15">
        <f t="shared" si="26"/>
        <v>0</v>
      </c>
    </row>
    <row r="120" spans="1:20" ht="12.75">
      <c r="A120">
        <v>106</v>
      </c>
      <c r="B120" s="49">
        <v>0.424782</v>
      </c>
      <c r="E120" s="16">
        <f t="shared" si="20"/>
      </c>
      <c r="F120" s="17">
        <f t="shared" si="13"/>
      </c>
      <c r="G120" s="18">
        <f t="shared" si="14"/>
      </c>
      <c r="I120" s="8">
        <f t="shared" si="15"/>
      </c>
      <c r="J120" s="9">
        <f t="shared" si="16"/>
      </c>
      <c r="K120" s="8">
        <f t="shared" si="17"/>
      </c>
      <c r="L120" s="19">
        <f t="shared" si="21"/>
      </c>
      <c r="M120" s="20">
        <f t="shared" si="22"/>
      </c>
      <c r="N120" s="21">
        <f t="shared" si="23"/>
      </c>
      <c r="O120" s="22">
        <f t="shared" si="24"/>
      </c>
      <c r="P120">
        <v>106</v>
      </c>
      <c r="Q120">
        <v>0.40821</v>
      </c>
      <c r="S120" s="15">
        <f t="shared" si="25"/>
        <v>0</v>
      </c>
      <c r="T120" s="15">
        <f t="shared" si="26"/>
        <v>0</v>
      </c>
    </row>
    <row r="121" spans="1:20" ht="12.75">
      <c r="A121">
        <v>107</v>
      </c>
      <c r="B121" s="49">
        <v>0.450269</v>
      </c>
      <c r="E121" s="16">
        <f t="shared" si="20"/>
      </c>
      <c r="F121" s="17">
        <f t="shared" si="13"/>
      </c>
      <c r="G121" s="18">
        <f t="shared" si="14"/>
      </c>
      <c r="I121" s="8">
        <f t="shared" si="15"/>
      </c>
      <c r="J121" s="9">
        <f t="shared" si="16"/>
      </c>
      <c r="K121" s="8">
        <f t="shared" si="17"/>
      </c>
      <c r="L121" s="19">
        <f t="shared" si="21"/>
      </c>
      <c r="M121" s="20">
        <f t="shared" si="22"/>
      </c>
      <c r="N121" s="21">
        <f t="shared" si="23"/>
      </c>
      <c r="O121" s="22">
        <f t="shared" si="24"/>
      </c>
      <c r="P121">
        <v>107</v>
      </c>
      <c r="Q121">
        <v>0.448823</v>
      </c>
      <c r="S121" s="15">
        <f t="shared" si="25"/>
        <v>0</v>
      </c>
      <c r="T121" s="15">
        <f t="shared" si="26"/>
        <v>0</v>
      </c>
    </row>
    <row r="122" spans="1:20" ht="12.75">
      <c r="A122">
        <v>108</v>
      </c>
      <c r="B122" s="49">
        <v>0.477285</v>
      </c>
      <c r="E122" s="16">
        <f t="shared" si="20"/>
      </c>
      <c r="F122" s="17">
        <f t="shared" si="13"/>
      </c>
      <c r="G122" s="18">
        <f t="shared" si="14"/>
      </c>
      <c r="I122" s="8">
        <f t="shared" si="15"/>
      </c>
      <c r="J122" s="9">
        <f t="shared" si="16"/>
      </c>
      <c r="K122" s="8">
        <f t="shared" si="17"/>
      </c>
      <c r="L122" s="19">
        <f t="shared" si="21"/>
      </c>
      <c r="M122" s="20">
        <f t="shared" si="22"/>
      </c>
      <c r="N122" s="21">
        <f t="shared" si="23"/>
      </c>
      <c r="O122" s="22">
        <f t="shared" si="24"/>
      </c>
      <c r="P122">
        <v>108</v>
      </c>
      <c r="Q122">
        <v>0.494681</v>
      </c>
      <c r="S122" s="15">
        <f t="shared" si="25"/>
        <v>0</v>
      </c>
      <c r="T122" s="15">
        <f t="shared" si="26"/>
        <v>0</v>
      </c>
    </row>
    <row r="123" spans="1:20" ht="12.75">
      <c r="A123">
        <v>109</v>
      </c>
      <c r="B123" s="49">
        <v>0.505922</v>
      </c>
      <c r="E123" s="16">
        <f t="shared" si="20"/>
      </c>
      <c r="F123" s="17">
        <f t="shared" si="13"/>
      </c>
      <c r="G123" s="18">
        <f t="shared" si="14"/>
      </c>
      <c r="I123" s="8">
        <f t="shared" si="15"/>
      </c>
      <c r="J123" s="9">
        <f t="shared" si="16"/>
      </c>
      <c r="K123" s="8">
        <f t="shared" si="17"/>
      </c>
      <c r="L123" s="19">
        <f t="shared" si="21"/>
      </c>
      <c r="M123" s="20">
        <f t="shared" si="22"/>
      </c>
      <c r="N123" s="21">
        <f t="shared" si="23"/>
      </c>
      <c r="O123" s="22">
        <f t="shared" si="24"/>
      </c>
      <c r="P123">
        <v>109</v>
      </c>
      <c r="Q123">
        <v>0.546231</v>
      </c>
      <c r="S123" s="15">
        <f t="shared" si="25"/>
        <v>0</v>
      </c>
      <c r="T123" s="15">
        <f t="shared" si="26"/>
        <v>0</v>
      </c>
    </row>
    <row r="124" spans="1:20" ht="12.75">
      <c r="A124">
        <v>110</v>
      </c>
      <c r="B124" s="48">
        <v>0.536278</v>
      </c>
      <c r="E124" s="16">
        <f t="shared" si="20"/>
      </c>
      <c r="F124" s="17">
        <f t="shared" si="13"/>
      </c>
      <c r="G124" s="18">
        <f t="shared" si="14"/>
      </c>
      <c r="I124" s="8">
        <f t="shared" si="15"/>
      </c>
      <c r="J124" s="9">
        <f t="shared" si="16"/>
      </c>
      <c r="K124" s="8">
        <f t="shared" si="17"/>
      </c>
      <c r="L124" s="19">
        <f t="shared" si="21"/>
      </c>
      <c r="M124" s="20">
        <f t="shared" si="22"/>
      </c>
      <c r="N124" s="21">
        <f t="shared" si="23"/>
      </c>
      <c r="O124" s="22">
        <f t="shared" si="24"/>
      </c>
      <c r="P124">
        <v>110</v>
      </c>
      <c r="Q124">
        <v>0.603917</v>
      </c>
      <c r="S124" s="15">
        <f t="shared" si="25"/>
        <v>0</v>
      </c>
      <c r="T124" s="15">
        <f t="shared" si="26"/>
        <v>0</v>
      </c>
    </row>
    <row r="125" spans="1:20" ht="12.75">
      <c r="A125">
        <v>111</v>
      </c>
      <c r="B125" s="48">
        <v>0.568454</v>
      </c>
      <c r="E125" s="16">
        <f t="shared" si="20"/>
      </c>
      <c r="F125" s="17">
        <f t="shared" si="13"/>
      </c>
      <c r="G125" s="18">
        <f t="shared" si="14"/>
      </c>
      <c r="I125" s="8">
        <f t="shared" si="15"/>
      </c>
      <c r="J125" s="9">
        <f t="shared" si="16"/>
      </c>
      <c r="K125" s="8">
        <f t="shared" si="17"/>
      </c>
      <c r="L125" s="19">
        <f t="shared" si="21"/>
      </c>
      <c r="M125" s="20">
        <f t="shared" si="22"/>
      </c>
      <c r="N125" s="21">
        <f t="shared" si="23"/>
      </c>
      <c r="O125" s="22">
        <f t="shared" si="24"/>
      </c>
      <c r="P125">
        <v>111</v>
      </c>
      <c r="Q125">
        <v>0.668186</v>
      </c>
      <c r="S125" s="15">
        <f t="shared" si="25"/>
        <v>0</v>
      </c>
      <c r="T125" s="15">
        <f t="shared" si="26"/>
        <v>0</v>
      </c>
    </row>
    <row r="126" spans="1:20" ht="12.75">
      <c r="A126">
        <v>112</v>
      </c>
      <c r="B126" s="48">
        <v>0.602561</v>
      </c>
      <c r="E126" s="16">
        <f t="shared" si="20"/>
      </c>
      <c r="F126" s="17">
        <f t="shared" si="13"/>
      </c>
      <c r="G126" s="18">
        <f t="shared" si="14"/>
      </c>
      <c r="I126" s="8">
        <f t="shared" si="15"/>
      </c>
      <c r="J126" s="9">
        <f t="shared" si="16"/>
      </c>
      <c r="K126" s="8">
        <f t="shared" si="17"/>
      </c>
      <c r="L126" s="19">
        <f t="shared" si="21"/>
      </c>
      <c r="M126" s="20">
        <f t="shared" si="22"/>
      </c>
      <c r="N126" s="21">
        <f t="shared" si="23"/>
      </c>
      <c r="O126" s="22">
        <f t="shared" si="24"/>
      </c>
      <c r="P126">
        <v>112</v>
      </c>
      <c r="Q126">
        <v>0.739483</v>
      </c>
      <c r="S126" s="15">
        <f t="shared" si="25"/>
        <v>0</v>
      </c>
      <c r="T126" s="15">
        <f t="shared" si="26"/>
        <v>0</v>
      </c>
    </row>
    <row r="127" spans="1:20" ht="12.75">
      <c r="A127">
        <v>113</v>
      </c>
      <c r="B127" s="48">
        <v>0.638715</v>
      </c>
      <c r="E127" s="16">
        <f t="shared" si="20"/>
      </c>
      <c r="F127" s="17">
        <f t="shared" si="13"/>
      </c>
      <c r="G127" s="18">
        <f t="shared" si="14"/>
      </c>
      <c r="I127" s="8">
        <f t="shared" si="15"/>
      </c>
      <c r="J127" s="9">
        <f t="shared" si="16"/>
      </c>
      <c r="K127" s="8">
        <f t="shared" si="17"/>
      </c>
      <c r="L127" s="19">
        <f t="shared" si="21"/>
      </c>
      <c r="M127" s="20">
        <f t="shared" si="22"/>
      </c>
      <c r="N127" s="21">
        <f t="shared" si="23"/>
      </c>
      <c r="O127" s="22">
        <f t="shared" si="24"/>
      </c>
      <c r="P127">
        <v>113</v>
      </c>
      <c r="Q127">
        <v>0.818254</v>
      </c>
      <c r="S127" s="15">
        <f t="shared" si="25"/>
        <v>0</v>
      </c>
      <c r="T127" s="15">
        <f t="shared" si="26"/>
        <v>0</v>
      </c>
    </row>
    <row r="128" spans="1:20" ht="12.75">
      <c r="A128">
        <v>114</v>
      </c>
      <c r="B128" s="48">
        <v>0.677038</v>
      </c>
      <c r="E128" s="16">
        <f t="shared" si="20"/>
      </c>
      <c r="F128" s="17">
        <f t="shared" si="13"/>
      </c>
      <c r="G128" s="18">
        <f t="shared" si="14"/>
      </c>
      <c r="I128" s="8">
        <f t="shared" si="15"/>
      </c>
      <c r="J128" s="9">
        <f t="shared" si="16"/>
      </c>
      <c r="K128" s="8">
        <f t="shared" si="17"/>
      </c>
      <c r="L128" s="19">
        <f t="shared" si="21"/>
      </c>
      <c r="M128" s="20">
        <f t="shared" si="22"/>
      </c>
      <c r="N128" s="21">
        <f t="shared" si="23"/>
      </c>
      <c r="O128" s="22">
        <f t="shared" si="24"/>
      </c>
      <c r="P128">
        <v>114</v>
      </c>
      <c r="Q128">
        <v>0.904945</v>
      </c>
      <c r="S128" s="15">
        <f t="shared" si="25"/>
        <v>0</v>
      </c>
      <c r="T128" s="15">
        <f t="shared" si="26"/>
        <v>0</v>
      </c>
    </row>
    <row r="129" spans="1:20" ht="12.75">
      <c r="A129">
        <v>115</v>
      </c>
      <c r="B129" s="49">
        <v>0.71766</v>
      </c>
      <c r="E129" s="16">
        <f t="shared" si="20"/>
      </c>
      <c r="F129" s="17">
        <f>IF(E129="","",(1-VLOOKUP(E129,$A$14:$B$129,2,FALSE))*F128)</f>
      </c>
      <c r="G129" s="18">
        <f t="shared" si="14"/>
      </c>
      <c r="I129" s="8">
        <f t="shared" si="15"/>
      </c>
      <c r="J129" s="9">
        <f t="shared" si="16"/>
      </c>
      <c r="K129" s="8">
        <f t="shared" si="17"/>
      </c>
      <c r="L129" s="19">
        <f t="shared" si="21"/>
      </c>
      <c r="M129" s="20">
        <f t="shared" si="22"/>
      </c>
      <c r="N129" s="21">
        <f t="shared" si="23"/>
      </c>
      <c r="O129" s="22">
        <f t="shared" si="24"/>
      </c>
      <c r="P129">
        <v>115</v>
      </c>
      <c r="Q129">
        <v>1</v>
      </c>
      <c r="S129" s="15">
        <f t="shared" si="25"/>
        <v>0</v>
      </c>
      <c r="T129" s="15">
        <f t="shared" si="26"/>
        <v>0</v>
      </c>
    </row>
    <row r="130" spans="1:20" ht="12.75">
      <c r="A130" t="s">
        <v>2</v>
      </c>
      <c r="B130" s="49">
        <v>0.76072</v>
      </c>
      <c r="K130" s="11"/>
      <c r="L130" s="11"/>
      <c r="M130" s="11"/>
      <c r="N130" s="11"/>
      <c r="P130" t="s">
        <v>3</v>
      </c>
      <c r="S130" s="15">
        <f>SUM(S14:S129)</f>
        <v>26949652.448439732</v>
      </c>
      <c r="T130" s="15">
        <f>SUM(T14:T129)</f>
        <v>24483435.406237595</v>
      </c>
    </row>
    <row r="131" spans="2:14" ht="12.75">
      <c r="B131" s="49">
        <v>0.806363</v>
      </c>
      <c r="K131" s="11"/>
      <c r="L131" s="11"/>
      <c r="M131" s="11"/>
      <c r="N131" s="11"/>
    </row>
    <row r="132" spans="2:14" ht="12.75">
      <c r="B132" s="49">
        <v>0.851378</v>
      </c>
      <c r="K132" s="11"/>
      <c r="L132" s="11"/>
      <c r="M132" s="11"/>
      <c r="N132" s="11"/>
    </row>
    <row r="133" spans="2:14" ht="12.75">
      <c r="B133" s="49">
        <v>0.893947</v>
      </c>
      <c r="K133" s="11"/>
      <c r="L133" s="11"/>
      <c r="M133" s="11"/>
      <c r="N133" s="11"/>
    </row>
    <row r="134" spans="11:14" ht="12.75">
      <c r="K134" s="11"/>
      <c r="L134" s="11"/>
      <c r="M134" s="11"/>
      <c r="N134" s="11"/>
    </row>
    <row r="135" spans="11:14" ht="12.75">
      <c r="K135" s="11"/>
      <c r="L135" s="11"/>
      <c r="M135" s="11"/>
      <c r="N135" s="11"/>
    </row>
    <row r="136" spans="11:14" ht="12.75">
      <c r="K136" s="11"/>
      <c r="L136" s="11"/>
      <c r="M136" s="11"/>
      <c r="N136" s="11"/>
    </row>
    <row r="137" spans="11:14" ht="12.75">
      <c r="K137" s="11"/>
      <c r="L137" s="11"/>
      <c r="M137" s="11"/>
      <c r="N137" s="11"/>
    </row>
    <row r="138" spans="11:14" ht="12.75">
      <c r="K138" s="11"/>
      <c r="L138" s="11"/>
      <c r="M138" s="11"/>
      <c r="N138" s="11"/>
    </row>
    <row r="139" spans="11:14" ht="12.75">
      <c r="K139" s="11"/>
      <c r="L139" s="11"/>
      <c r="M139" s="11"/>
      <c r="N139" s="11"/>
    </row>
    <row r="140" spans="11:14" ht="12.75">
      <c r="K140" s="11"/>
      <c r="L140" s="11"/>
      <c r="M140" s="11"/>
      <c r="N140" s="11"/>
    </row>
    <row r="141" spans="11:14" ht="12.75">
      <c r="K141" s="11"/>
      <c r="L141" s="11"/>
      <c r="M141" s="11"/>
      <c r="N141" s="11"/>
    </row>
    <row r="142" spans="11:14" ht="12.75">
      <c r="K142" s="11"/>
      <c r="L142" s="11"/>
      <c r="M142" s="11"/>
      <c r="N142" s="11"/>
    </row>
    <row r="143" spans="11:14" ht="12.75">
      <c r="K143" s="11"/>
      <c r="L143" s="11"/>
      <c r="M143" s="11"/>
      <c r="N143" s="11"/>
    </row>
    <row r="144" spans="11:14" ht="12.75">
      <c r="K144" s="11"/>
      <c r="L144" s="11"/>
      <c r="M144" s="11"/>
      <c r="N144" s="11"/>
    </row>
    <row r="145" spans="11:14" ht="12.75">
      <c r="K145" s="11"/>
      <c r="L145" s="11"/>
      <c r="M145" s="11"/>
      <c r="N145" s="11"/>
    </row>
    <row r="146" spans="11:14" ht="12.75">
      <c r="K146" s="11"/>
      <c r="L146" s="11"/>
      <c r="M146" s="11"/>
      <c r="N146" s="11"/>
    </row>
    <row r="147" spans="11:14" ht="12.75">
      <c r="K147" s="11"/>
      <c r="L147" s="11"/>
      <c r="M147" s="11"/>
      <c r="N147" s="11"/>
    </row>
    <row r="148" spans="11:14" ht="12.75">
      <c r="K148" s="11"/>
      <c r="L148" s="11"/>
      <c r="M148" s="11"/>
      <c r="N148" s="11"/>
    </row>
    <row r="149" spans="11:14" ht="12.75">
      <c r="K149" s="11"/>
      <c r="L149" s="11"/>
      <c r="M149" s="11"/>
      <c r="N149" s="1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4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13.7109375" style="0" customWidth="1"/>
    <col min="2" max="2" width="12.28125" style="0" customWidth="1"/>
    <col min="3" max="3" width="10.8515625" style="0" bestFit="1" customWidth="1"/>
    <col min="8" max="11" width="17.7109375" style="0" customWidth="1"/>
    <col min="19" max="20" width="13.7109375" style="0" customWidth="1"/>
  </cols>
  <sheetData>
    <row r="1" spans="1:14" ht="17.25">
      <c r="A1" s="1" t="s">
        <v>0</v>
      </c>
      <c r="K1" s="11"/>
      <c r="L1" s="11"/>
      <c r="M1" s="11"/>
      <c r="N1" s="11"/>
    </row>
    <row r="2" spans="1:14" ht="12.75">
      <c r="A2" t="s">
        <v>29</v>
      </c>
      <c r="I2" s="5" t="s">
        <v>4</v>
      </c>
      <c r="J2" s="5" t="s">
        <v>48</v>
      </c>
      <c r="K2" s="5" t="s">
        <v>49</v>
      </c>
      <c r="L2" s="5" t="s">
        <v>50</v>
      </c>
      <c r="M2" s="11"/>
      <c r="N2" s="11"/>
    </row>
    <row r="3" spans="1:14" ht="12.75">
      <c r="A3" t="s">
        <v>47</v>
      </c>
      <c r="I3">
        <v>65</v>
      </c>
      <c r="J3" s="34">
        <v>22.2</v>
      </c>
      <c r="K3" s="36">
        <v>11.5</v>
      </c>
      <c r="L3" s="36">
        <f>K3/J3</f>
        <v>0.5180180180180181</v>
      </c>
      <c r="M3" s="11"/>
      <c r="N3" s="11"/>
    </row>
    <row r="4" spans="9:14" ht="12.75">
      <c r="I4">
        <f>I3+5</f>
        <v>70</v>
      </c>
      <c r="J4" s="34">
        <v>31.5</v>
      </c>
      <c r="K4" s="36">
        <v>18.8</v>
      </c>
      <c r="L4" s="36">
        <f aca="true" t="shared" si="0" ref="L4:L11">K4/J4</f>
        <v>0.5968253968253968</v>
      </c>
      <c r="M4" s="11"/>
      <c r="N4" s="11"/>
    </row>
    <row r="5" spans="9:14" ht="12.75">
      <c r="I5">
        <f aca="true" t="shared" si="1" ref="I5:I11">I4+5</f>
        <v>75</v>
      </c>
      <c r="J5" s="34">
        <v>46.7</v>
      </c>
      <c r="K5" s="36">
        <v>30.9</v>
      </c>
      <c r="L5" s="36">
        <f t="shared" si="0"/>
        <v>0.6616702355460384</v>
      </c>
      <c r="M5" s="11"/>
      <c r="N5" s="11"/>
    </row>
    <row r="6" spans="9:14" ht="12.75">
      <c r="I6">
        <f t="shared" si="1"/>
        <v>80</v>
      </c>
      <c r="J6" s="34">
        <v>73.7</v>
      </c>
      <c r="K6" s="36">
        <v>50.4</v>
      </c>
      <c r="L6" s="36">
        <f t="shared" si="0"/>
        <v>0.683853459972863</v>
      </c>
      <c r="M6" s="11"/>
      <c r="N6" s="11"/>
    </row>
    <row r="7" spans="9:14" ht="12.75">
      <c r="I7">
        <f t="shared" si="1"/>
        <v>85</v>
      </c>
      <c r="J7" s="34">
        <v>113.8</v>
      </c>
      <c r="K7" s="36">
        <v>79.8</v>
      </c>
      <c r="L7" s="36">
        <f t="shared" si="0"/>
        <v>0.7012302284710018</v>
      </c>
      <c r="M7" s="11"/>
      <c r="N7" s="11"/>
    </row>
    <row r="8" spans="9:14" ht="12.75">
      <c r="I8">
        <f t="shared" si="1"/>
        <v>90</v>
      </c>
      <c r="J8" s="34">
        <v>169</v>
      </c>
      <c r="K8" s="36">
        <v>120.6</v>
      </c>
      <c r="L8" s="36">
        <f t="shared" si="0"/>
        <v>0.7136094674556213</v>
      </c>
      <c r="M8" s="11"/>
      <c r="N8" s="11"/>
    </row>
    <row r="9" spans="9:14" ht="12.75">
      <c r="I9">
        <f t="shared" si="1"/>
        <v>95</v>
      </c>
      <c r="J9" s="34">
        <v>238.4</v>
      </c>
      <c r="K9" s="36">
        <v>172.6</v>
      </c>
      <c r="L9" s="36">
        <f t="shared" si="0"/>
        <v>0.723993288590604</v>
      </c>
      <c r="M9" s="11"/>
      <c r="N9" s="11"/>
    </row>
    <row r="10" spans="1:14" ht="12.75">
      <c r="A10" s="44">
        <f>Calc_Summary!A5</f>
        <v>70</v>
      </c>
      <c r="B10" t="s">
        <v>6</v>
      </c>
      <c r="I10">
        <f t="shared" si="1"/>
        <v>100</v>
      </c>
      <c r="J10" s="34">
        <v>303.3</v>
      </c>
      <c r="K10" s="36">
        <v>236</v>
      </c>
      <c r="L10" s="36">
        <f t="shared" si="0"/>
        <v>0.7781074843389383</v>
      </c>
      <c r="M10" s="11"/>
      <c r="N10" s="11"/>
    </row>
    <row r="11" spans="1:14" ht="12.75">
      <c r="A11" s="44"/>
      <c r="I11">
        <f t="shared" si="1"/>
        <v>105</v>
      </c>
      <c r="J11" s="34">
        <v>380.4</v>
      </c>
      <c r="K11" s="36">
        <v>341.9</v>
      </c>
      <c r="L11" s="36">
        <f t="shared" si="0"/>
        <v>0.8987907465825447</v>
      </c>
      <c r="M11" s="11"/>
      <c r="N11" s="11"/>
    </row>
    <row r="12" spans="1:14" ht="12.75">
      <c r="A12" s="45">
        <f>Calc_Summary!A7</f>
        <v>0.014</v>
      </c>
      <c r="B12" t="s">
        <v>1</v>
      </c>
      <c r="F12" s="2">
        <v>0</v>
      </c>
      <c r="G12" t="s">
        <v>9</v>
      </c>
      <c r="J12" s="34"/>
      <c r="K12" s="35"/>
      <c r="L12" s="11"/>
      <c r="M12" s="11"/>
      <c r="N12" s="11"/>
    </row>
    <row r="13" spans="1:14" ht="12.75">
      <c r="A13" s="43"/>
      <c r="K13" s="11"/>
      <c r="L13" s="11"/>
      <c r="M13" s="11"/>
      <c r="N13" s="11"/>
    </row>
    <row r="14" spans="1:20" ht="12.75">
      <c r="A14" s="46">
        <f>Calc_Summary!A6</f>
        <v>12000</v>
      </c>
      <c r="B14" t="s">
        <v>41</v>
      </c>
      <c r="D14" s="10">
        <f>K134</f>
      </c>
      <c r="F14" s="14" t="s">
        <v>13</v>
      </c>
      <c r="G14" s="14"/>
      <c r="H14" s="14"/>
      <c r="I14" s="14"/>
      <c r="L14" s="11"/>
      <c r="M14" s="11"/>
      <c r="N14" s="11"/>
      <c r="O14" s="11"/>
      <c r="T14" s="9">
        <f>K18*0.02</f>
        <v>36618378.04149251</v>
      </c>
    </row>
    <row r="15" spans="1:21" ht="12.75">
      <c r="A15" s="46">
        <f>A14*O18</f>
        <v>183091.89020746254</v>
      </c>
      <c r="B15" t="s">
        <v>7</v>
      </c>
      <c r="E15" s="14" t="s">
        <v>26</v>
      </c>
      <c r="F15" s="14" t="s">
        <v>12</v>
      </c>
      <c r="G15" s="14" t="s">
        <v>16</v>
      </c>
      <c r="H15" s="14"/>
      <c r="I15" s="14"/>
      <c r="J15" s="14" t="s">
        <v>27</v>
      </c>
      <c r="L15" s="11"/>
      <c r="M15" s="12" t="s">
        <v>20</v>
      </c>
      <c r="N15" s="12" t="s">
        <v>22</v>
      </c>
      <c r="O15" s="12" t="s">
        <v>24</v>
      </c>
      <c r="S15" s="41">
        <v>0.0015</v>
      </c>
      <c r="T15" s="15">
        <f>T135</f>
        <v>26129532.95059236</v>
      </c>
      <c r="U15" s="42">
        <f>T15/K18</f>
        <v>0.014271267242358375</v>
      </c>
    </row>
    <row r="16" spans="1:20" ht="12.75">
      <c r="A16" s="2"/>
      <c r="E16" s="14" t="s">
        <v>4</v>
      </c>
      <c r="F16" s="14" t="s">
        <v>11</v>
      </c>
      <c r="G16" s="14" t="s">
        <v>17</v>
      </c>
      <c r="H16" s="14" t="s">
        <v>28</v>
      </c>
      <c r="I16" s="14" t="s">
        <v>14</v>
      </c>
      <c r="J16" s="14" t="s">
        <v>15</v>
      </c>
      <c r="K16" t="s">
        <v>10</v>
      </c>
      <c r="L16" s="12" t="s">
        <v>19</v>
      </c>
      <c r="M16" s="12" t="s">
        <v>21</v>
      </c>
      <c r="N16" s="12" t="s">
        <v>23</v>
      </c>
      <c r="O16" s="12" t="s">
        <v>25</v>
      </c>
      <c r="S16" s="23" t="s">
        <v>55</v>
      </c>
      <c r="T16" s="23" t="s">
        <v>57</v>
      </c>
    </row>
    <row r="17" spans="12:20" ht="12.75">
      <c r="L17" s="11"/>
      <c r="M17" s="11"/>
      <c r="N17" s="11"/>
      <c r="S17" s="23" t="s">
        <v>56</v>
      </c>
      <c r="T17" s="23" t="s">
        <v>58</v>
      </c>
    </row>
    <row r="18" spans="1:17" ht="12.75">
      <c r="A18" s="5" t="s">
        <v>4</v>
      </c>
      <c r="B18" s="5" t="s">
        <v>5</v>
      </c>
      <c r="C18" t="s">
        <v>53</v>
      </c>
      <c r="D18" t="s">
        <v>52</v>
      </c>
      <c r="F18" s="6"/>
      <c r="G18" s="6"/>
      <c r="H18" s="9"/>
      <c r="K18" s="8">
        <f>$A$15*10000</f>
        <v>1830918902.0746253</v>
      </c>
      <c r="L18" s="13"/>
      <c r="M18" s="11"/>
      <c r="N18" s="11"/>
      <c r="O18" s="22">
        <f>SUM(O19:O134)</f>
        <v>15.257657517288544</v>
      </c>
      <c r="P18" s="5" t="s">
        <v>4</v>
      </c>
      <c r="Q18" s="5" t="s">
        <v>5</v>
      </c>
    </row>
    <row r="19" spans="1:20" ht="12.75">
      <c r="A19">
        <v>0</v>
      </c>
      <c r="B19">
        <v>0.00699</v>
      </c>
      <c r="C19">
        <f>D19</f>
        <v>0.00699</v>
      </c>
      <c r="D19" s="48">
        <v>0.00699</v>
      </c>
      <c r="E19" s="16">
        <f>A10</f>
        <v>70</v>
      </c>
      <c r="F19" s="17">
        <f>10000</f>
        <v>10000</v>
      </c>
      <c r="G19" s="18">
        <f>IF(E19="","",(1+$F$12)^(E19-$A$10))</f>
        <v>1</v>
      </c>
      <c r="H19" s="9">
        <f aca="true" t="shared" si="2" ref="H19:H69">IF(E19="","",$A$14*F19*G19)</f>
        <v>120000000</v>
      </c>
      <c r="I19" s="8">
        <f>IF(E19="","",K18-H19)</f>
        <v>1710918902.0746253</v>
      </c>
      <c r="J19" s="9">
        <f>IF(E19="","",I19*((1+$A$12)*(1+$F$12)-1))</f>
        <v>23952864.629044775</v>
      </c>
      <c r="K19" s="8">
        <f>IF(E19="","",I19+J19)</f>
        <v>1734871766.70367</v>
      </c>
      <c r="L19" s="19">
        <v>1</v>
      </c>
      <c r="M19" s="20">
        <v>1</v>
      </c>
      <c r="N19" s="21">
        <v>1</v>
      </c>
      <c r="O19" s="22">
        <f>L19*M19*N19</f>
        <v>1</v>
      </c>
      <c r="P19">
        <v>0</v>
      </c>
      <c r="Q19">
        <v>0.002311</v>
      </c>
      <c r="S19" s="15">
        <f>K19*$S$15</f>
        <v>2602307.650055505</v>
      </c>
      <c r="T19" s="15">
        <f>S19*N19</f>
        <v>2602307.650055505</v>
      </c>
    </row>
    <row r="20" spans="1:20" ht="12.75">
      <c r="A20">
        <v>1</v>
      </c>
      <c r="B20">
        <v>0.000447</v>
      </c>
      <c r="C20">
        <f aca="true" t="shared" si="3" ref="C20:C68">D20</f>
        <v>0.000447</v>
      </c>
      <c r="D20" s="48">
        <v>0.000447</v>
      </c>
      <c r="E20" s="16">
        <f>IF(E19&lt;MAX($A$19:$A$134),E19+1,"")</f>
        <v>71</v>
      </c>
      <c r="F20" s="17">
        <f>IF(E20="","",(1-VLOOKUP(E19,$A$19:$B$134,2,FALSE))*F19)</f>
        <v>9853.849396825397</v>
      </c>
      <c r="G20" s="18">
        <f aca="true" t="shared" si="4" ref="G20:G83">IF(E20="","",(1+$F$12)^(E20-$A$10))</f>
        <v>1</v>
      </c>
      <c r="H20" s="15">
        <f t="shared" si="2"/>
        <v>118246192.76190476</v>
      </c>
      <c r="I20" s="8">
        <f aca="true" t="shared" si="5" ref="I20:I83">IF(E20="","",K19-H20)</f>
        <v>1616625573.9417653</v>
      </c>
      <c r="J20" s="9">
        <f aca="true" t="shared" si="6" ref="J20:J83">IF(E20="","",I20*((1+$A$12)*(1+$F$12)-1))</f>
        <v>22632758.035184734</v>
      </c>
      <c r="K20" s="8">
        <f aca="true" t="shared" si="7" ref="K20:K83">IF(E20="","",I20+J20)</f>
        <v>1639258331.97695</v>
      </c>
      <c r="L20" s="19">
        <f>IF(E20="","",L19*(1+$F$12))</f>
        <v>1</v>
      </c>
      <c r="M20" s="20">
        <f>IF(E20="","",(1-VLOOKUP(E19,$A$19:$B$134,2,FALSE))*M19)</f>
        <v>0.9853849396825397</v>
      </c>
      <c r="N20" s="21">
        <f>IF(E20="","",N19/((1+$A$12)*(1+$F$12)))</f>
        <v>0.9861932938856016</v>
      </c>
      <c r="O20" s="22">
        <f>IF(E20="","",L20*M20*N20)</f>
        <v>0.9717800194107887</v>
      </c>
      <c r="P20">
        <v>1</v>
      </c>
      <c r="Q20">
        <v>0.000906</v>
      </c>
      <c r="S20" s="15">
        <f>IF(K20="",0,K20*$S$15)</f>
        <v>2458887.497965425</v>
      </c>
      <c r="T20" s="15">
        <f>IF(K20="",0,S20*N20)</f>
        <v>2424938.360912648</v>
      </c>
    </row>
    <row r="21" spans="1:20" ht="12.75">
      <c r="A21">
        <v>2</v>
      </c>
      <c r="B21">
        <v>0.000301</v>
      </c>
      <c r="C21">
        <f t="shared" si="3"/>
        <v>0.000301</v>
      </c>
      <c r="D21" s="48">
        <v>0.000301</v>
      </c>
      <c r="E21" s="16">
        <f aca="true" t="shared" si="8" ref="E21:E84">IF(E20&lt;MAX($A$19:$A$134),E20+1,"")</f>
        <v>72</v>
      </c>
      <c r="F21" s="17">
        <f aca="true" t="shared" si="9" ref="F21:F69">IF(E21="","",(1-VLOOKUP(E20,$A$19:$B$134,2,FALSE))*F20)</f>
        <v>9696.549552236269</v>
      </c>
      <c r="G21" s="18">
        <f t="shared" si="4"/>
        <v>1</v>
      </c>
      <c r="H21" s="15">
        <f t="shared" si="2"/>
        <v>116358594.62683523</v>
      </c>
      <c r="I21" s="8">
        <f t="shared" si="5"/>
        <v>1522899737.3501148</v>
      </c>
      <c r="J21" s="9">
        <f t="shared" si="6"/>
        <v>21320596.322901625</v>
      </c>
      <c r="K21" s="8">
        <f t="shared" si="7"/>
        <v>1544220333.6730165</v>
      </c>
      <c r="L21" s="19">
        <f aca="true" t="shared" si="10" ref="L21:L84">IF(E21="","",L20*(1+$F$12))</f>
        <v>1</v>
      </c>
      <c r="M21" s="20">
        <f aca="true" t="shared" si="11" ref="M21:M84">IF(E21="","",(1-VLOOKUP(E20,$A$19:$B$134,2,FALSE))*M20)</f>
        <v>0.969654955223627</v>
      </c>
      <c r="N21" s="21">
        <f aca="true" t="shared" si="12" ref="N21:N84">IF(E21="","",N20/((1+$A$12)*(1+$F$12)))</f>
        <v>0.9725772129049326</v>
      </c>
      <c r="O21" s="22">
        <f aca="true" t="shared" si="13" ref="O21:O84">IF(E21="","",L21*M21*N21)</f>
        <v>0.9430643138308523</v>
      </c>
      <c r="P21">
        <v>2</v>
      </c>
      <c r="Q21">
        <v>0.000504</v>
      </c>
      <c r="S21" s="15">
        <f aca="true" t="shared" si="14" ref="S21:S84">IF(K21="",0,K21*$S$15)</f>
        <v>2316330.5005095247</v>
      </c>
      <c r="T21" s="15">
        <f aca="true" t="shared" si="15" ref="T21:T84">IF(K21="",0,S21*N21)</f>
        <v>2252810.262352241</v>
      </c>
    </row>
    <row r="22" spans="1:20" ht="12.75">
      <c r="A22">
        <v>3</v>
      </c>
      <c r="B22">
        <v>0.000233</v>
      </c>
      <c r="C22">
        <f t="shared" si="3"/>
        <v>0.000233</v>
      </c>
      <c r="D22" s="48">
        <v>0.000233</v>
      </c>
      <c r="E22" s="16">
        <f t="shared" si="8"/>
        <v>73</v>
      </c>
      <c r="F22" s="17">
        <f t="shared" si="9"/>
        <v>9527.495413068822</v>
      </c>
      <c r="G22" s="18">
        <f t="shared" si="4"/>
        <v>1</v>
      </c>
      <c r="H22" s="15">
        <f t="shared" si="2"/>
        <v>114329944.95682587</v>
      </c>
      <c r="I22" s="8">
        <f t="shared" si="5"/>
        <v>1429890388.7161906</v>
      </c>
      <c r="J22" s="9">
        <f t="shared" si="6"/>
        <v>20018465.442026686</v>
      </c>
      <c r="K22" s="8">
        <f t="shared" si="7"/>
        <v>1449908854.1582172</v>
      </c>
      <c r="L22" s="19">
        <f t="shared" si="10"/>
        <v>1</v>
      </c>
      <c r="M22" s="20">
        <f t="shared" si="11"/>
        <v>0.9527495413068823</v>
      </c>
      <c r="N22" s="21">
        <f t="shared" si="12"/>
        <v>0.9591491251527935</v>
      </c>
      <c r="O22" s="22">
        <f t="shared" si="13"/>
        <v>0.9138288890342214</v>
      </c>
      <c r="P22">
        <v>3</v>
      </c>
      <c r="Q22">
        <v>0.000408</v>
      </c>
      <c r="S22" s="15">
        <f t="shared" si="14"/>
        <v>2174863.2812373256</v>
      </c>
      <c r="T22" s="15">
        <f t="shared" si="15"/>
        <v>2086018.2135257148</v>
      </c>
    </row>
    <row r="23" spans="1:20" ht="12.75">
      <c r="A23">
        <v>4</v>
      </c>
      <c r="B23">
        <v>0.000177</v>
      </c>
      <c r="C23">
        <f t="shared" si="3"/>
        <v>0.000177</v>
      </c>
      <c r="D23" s="48">
        <v>0.000177</v>
      </c>
      <c r="E23" s="16">
        <f t="shared" si="8"/>
        <v>74</v>
      </c>
      <c r="F23" s="17">
        <f t="shared" si="9"/>
        <v>9346.189292579325</v>
      </c>
      <c r="G23" s="18">
        <f t="shared" si="4"/>
        <v>1</v>
      </c>
      <c r="H23" s="15">
        <f t="shared" si="2"/>
        <v>112154271.5109519</v>
      </c>
      <c r="I23" s="8">
        <f t="shared" si="5"/>
        <v>1337754582.6472652</v>
      </c>
      <c r="J23" s="9">
        <f t="shared" si="6"/>
        <v>18728564.15706173</v>
      </c>
      <c r="K23" s="8">
        <f t="shared" si="7"/>
        <v>1356483146.804327</v>
      </c>
      <c r="L23" s="19">
        <f t="shared" si="10"/>
        <v>1</v>
      </c>
      <c r="M23" s="20">
        <f t="shared" si="11"/>
        <v>0.9346189292579326</v>
      </c>
      <c r="N23" s="21">
        <f t="shared" si="12"/>
        <v>0.9459064350619265</v>
      </c>
      <c r="O23" s="22">
        <f t="shared" si="13"/>
        <v>0.8840620595157659</v>
      </c>
      <c r="P23">
        <v>4</v>
      </c>
      <c r="Q23">
        <v>0.000357</v>
      </c>
      <c r="S23" s="15">
        <f t="shared" si="14"/>
        <v>2034724.7202064905</v>
      </c>
      <c r="T23" s="15">
        <f t="shared" si="15"/>
        <v>1924659.2064228973</v>
      </c>
    </row>
    <row r="24" spans="1:20" ht="12.75">
      <c r="A24">
        <v>5</v>
      </c>
      <c r="B24">
        <v>0.000161</v>
      </c>
      <c r="C24">
        <f t="shared" si="3"/>
        <v>0.000161</v>
      </c>
      <c r="D24" s="49">
        <v>0.000161</v>
      </c>
      <c r="E24" s="16">
        <f t="shared" si="8"/>
        <v>75</v>
      </c>
      <c r="F24" s="17">
        <f t="shared" si="9"/>
        <v>9151.894894158515</v>
      </c>
      <c r="G24" s="18">
        <f t="shared" si="4"/>
        <v>1</v>
      </c>
      <c r="H24" s="15">
        <f t="shared" si="2"/>
        <v>109822738.72990218</v>
      </c>
      <c r="I24" s="8">
        <f t="shared" si="5"/>
        <v>1246660408.0744247</v>
      </c>
      <c r="J24" s="9">
        <f t="shared" si="6"/>
        <v>17453245.71304196</v>
      </c>
      <c r="K24" s="8">
        <f t="shared" si="7"/>
        <v>1264113653.7874668</v>
      </c>
      <c r="L24" s="19">
        <f t="shared" si="10"/>
        <v>1</v>
      </c>
      <c r="M24" s="20">
        <f t="shared" si="11"/>
        <v>0.9151894894158515</v>
      </c>
      <c r="N24" s="21">
        <f t="shared" si="12"/>
        <v>0.9328465829013082</v>
      </c>
      <c r="O24" s="22">
        <f t="shared" si="13"/>
        <v>0.85373138790877</v>
      </c>
      <c r="P24">
        <v>5</v>
      </c>
      <c r="Q24">
        <v>0.000324</v>
      </c>
      <c r="S24" s="15">
        <f t="shared" si="14"/>
        <v>1896170.4806812003</v>
      </c>
      <c r="T24" s="15">
        <f t="shared" si="15"/>
        <v>1768836.1535017886</v>
      </c>
    </row>
    <row r="25" spans="1:20" ht="12.75">
      <c r="A25">
        <v>6</v>
      </c>
      <c r="B25">
        <v>0.00015</v>
      </c>
      <c r="C25">
        <f t="shared" si="3"/>
        <v>0.00015</v>
      </c>
      <c r="D25" s="49">
        <v>0.00015</v>
      </c>
      <c r="E25" s="16">
        <f t="shared" si="8"/>
        <v>76</v>
      </c>
      <c r="F25" s="17">
        <f t="shared" si="9"/>
        <v>8920.470457637</v>
      </c>
      <c r="G25" s="18">
        <f t="shared" si="4"/>
        <v>1</v>
      </c>
      <c r="H25" s="15">
        <f t="shared" si="2"/>
        <v>107045645.49164401</v>
      </c>
      <c r="I25" s="8">
        <f t="shared" si="5"/>
        <v>1157068008.2958229</v>
      </c>
      <c r="J25" s="9">
        <f t="shared" si="6"/>
        <v>16198952.116141535</v>
      </c>
      <c r="K25" s="8">
        <f t="shared" si="7"/>
        <v>1173266960.4119644</v>
      </c>
      <c r="L25" s="19">
        <f t="shared" si="10"/>
        <v>1</v>
      </c>
      <c r="M25" s="20">
        <f t="shared" si="11"/>
        <v>0.8920470457637001</v>
      </c>
      <c r="N25" s="21">
        <f t="shared" si="12"/>
        <v>0.919967044281369</v>
      </c>
      <c r="O25" s="22">
        <f t="shared" si="13"/>
        <v>0.8206538840511582</v>
      </c>
      <c r="P25">
        <v>6</v>
      </c>
      <c r="Q25">
        <v>0.000301</v>
      </c>
      <c r="S25" s="15">
        <f t="shared" si="14"/>
        <v>1759900.4406179467</v>
      </c>
      <c r="T25" s="15">
        <f t="shared" si="15"/>
        <v>1619050.4065847714</v>
      </c>
    </row>
    <row r="26" spans="1:20" ht="12.75">
      <c r="A26">
        <v>7</v>
      </c>
      <c r="B26">
        <v>0.000139</v>
      </c>
      <c r="C26">
        <f t="shared" si="3"/>
        <v>0.000139</v>
      </c>
      <c r="D26" s="49">
        <v>0.000139</v>
      </c>
      <c r="E26" s="16">
        <f t="shared" si="8"/>
        <v>77</v>
      </c>
      <c r="F26" s="17">
        <f t="shared" si="9"/>
        <v>8672.221004326238</v>
      </c>
      <c r="G26" s="18">
        <f t="shared" si="4"/>
        <v>1</v>
      </c>
      <c r="H26" s="15">
        <f t="shared" si="2"/>
        <v>104066652.05191486</v>
      </c>
      <c r="I26" s="8">
        <f t="shared" si="5"/>
        <v>1069200308.3600496</v>
      </c>
      <c r="J26" s="9">
        <f t="shared" si="6"/>
        <v>14968804.317040708</v>
      </c>
      <c r="K26" s="8">
        <f t="shared" si="7"/>
        <v>1084169112.6770904</v>
      </c>
      <c r="L26" s="19">
        <f t="shared" si="10"/>
        <v>1</v>
      </c>
      <c r="M26" s="20">
        <f t="shared" si="11"/>
        <v>0.8672221004326238</v>
      </c>
      <c r="N26" s="21">
        <f t="shared" si="12"/>
        <v>0.9072653296660443</v>
      </c>
      <c r="O26" s="22">
        <f t="shared" si="13"/>
        <v>0.7868005448426839</v>
      </c>
      <c r="P26">
        <v>7</v>
      </c>
      <c r="Q26">
        <v>0.000286</v>
      </c>
      <c r="S26" s="15">
        <f t="shared" si="14"/>
        <v>1626253.6690156357</v>
      </c>
      <c r="T26" s="15">
        <f t="shared" si="15"/>
        <v>1475443.5711400849</v>
      </c>
    </row>
    <row r="27" spans="1:20" ht="12.75">
      <c r="A27">
        <v>8</v>
      </c>
      <c r="B27">
        <v>0.000123</v>
      </c>
      <c r="C27">
        <f t="shared" si="3"/>
        <v>0.000123</v>
      </c>
      <c r="D27" s="49">
        <v>0.000123</v>
      </c>
      <c r="E27" s="16">
        <f t="shared" si="8"/>
        <v>78</v>
      </c>
      <c r="F27" s="17">
        <f t="shared" si="9"/>
        <v>8406.768423368485</v>
      </c>
      <c r="G27" s="18">
        <f t="shared" si="4"/>
        <v>1</v>
      </c>
      <c r="H27" s="15">
        <f t="shared" si="2"/>
        <v>100881221.08042182</v>
      </c>
      <c r="I27" s="8">
        <f t="shared" si="5"/>
        <v>983287891.5966686</v>
      </c>
      <c r="J27" s="9">
        <f t="shared" si="6"/>
        <v>13766030.482353372</v>
      </c>
      <c r="K27" s="8">
        <f t="shared" si="7"/>
        <v>997053922.0790219</v>
      </c>
      <c r="L27" s="19">
        <f t="shared" si="10"/>
        <v>1</v>
      </c>
      <c r="M27" s="20">
        <f t="shared" si="11"/>
        <v>0.8406768423368485</v>
      </c>
      <c r="N27" s="21">
        <f t="shared" si="12"/>
        <v>0.8947389838915625</v>
      </c>
      <c r="O27" s="22">
        <f t="shared" si="13"/>
        <v>0.7521863436936391</v>
      </c>
      <c r="P27">
        <v>8</v>
      </c>
      <c r="Q27">
        <v>0.000328</v>
      </c>
      <c r="S27" s="15">
        <f t="shared" si="14"/>
        <v>1495580.8831185328</v>
      </c>
      <c r="T27" s="15">
        <f t="shared" si="15"/>
        <v>1338154.5196891217</v>
      </c>
    </row>
    <row r="28" spans="1:20" ht="12.75">
      <c r="A28">
        <v>9</v>
      </c>
      <c r="B28">
        <v>0.000105</v>
      </c>
      <c r="C28">
        <f t="shared" si="3"/>
        <v>0.000105</v>
      </c>
      <c r="D28" s="49">
        <v>0.000105</v>
      </c>
      <c r="E28" s="16">
        <f t="shared" si="8"/>
        <v>79</v>
      </c>
      <c r="F28" s="17">
        <f t="shared" si="9"/>
        <v>8124.0483692511125</v>
      </c>
      <c r="G28" s="18">
        <f t="shared" si="4"/>
        <v>1</v>
      </c>
      <c r="H28" s="15">
        <f t="shared" si="2"/>
        <v>97488580.43101335</v>
      </c>
      <c r="I28" s="8">
        <f t="shared" si="5"/>
        <v>899565341.6480086</v>
      </c>
      <c r="J28" s="9">
        <f t="shared" si="6"/>
        <v>12593914.78307213</v>
      </c>
      <c r="K28" s="8">
        <f t="shared" si="7"/>
        <v>912159256.4310807</v>
      </c>
      <c r="L28" s="19">
        <f t="shared" si="10"/>
        <v>1</v>
      </c>
      <c r="M28" s="20">
        <f t="shared" si="11"/>
        <v>0.8124048369251112</v>
      </c>
      <c r="N28" s="21">
        <f t="shared" si="12"/>
        <v>0.8823855856918762</v>
      </c>
      <c r="O28" s="22">
        <f t="shared" si="13"/>
        <v>0.7168543178490775</v>
      </c>
      <c r="P28">
        <v>9</v>
      </c>
      <c r="Q28">
        <v>0.000362</v>
      </c>
      <c r="S28" s="15">
        <f t="shared" si="14"/>
        <v>1368238.884646621</v>
      </c>
      <c r="T28" s="15">
        <f t="shared" si="15"/>
        <v>1207314.2695953082</v>
      </c>
    </row>
    <row r="29" spans="1:20" ht="12.75">
      <c r="A29">
        <v>10</v>
      </c>
      <c r="B29">
        <v>9.1E-05</v>
      </c>
      <c r="C29">
        <f t="shared" si="3"/>
        <v>9.1E-05</v>
      </c>
      <c r="D29" s="48">
        <v>9.1E-05</v>
      </c>
      <c r="E29" s="16">
        <f t="shared" si="8"/>
        <v>80</v>
      </c>
      <c r="F29" s="17">
        <f t="shared" si="9"/>
        <v>7823.749357893944</v>
      </c>
      <c r="G29" s="18">
        <f t="shared" si="4"/>
        <v>1</v>
      </c>
      <c r="H29" s="15">
        <f t="shared" si="2"/>
        <v>93884992.29472733</v>
      </c>
      <c r="I29" s="8">
        <f t="shared" si="5"/>
        <v>818274264.1363534</v>
      </c>
      <c r="J29" s="9">
        <f t="shared" si="6"/>
        <v>11455839.697908957</v>
      </c>
      <c r="K29" s="8">
        <f t="shared" si="7"/>
        <v>829730103.8342624</v>
      </c>
      <c r="L29" s="19">
        <f t="shared" si="10"/>
        <v>1</v>
      </c>
      <c r="M29" s="20">
        <f t="shared" si="11"/>
        <v>0.7823749357893943</v>
      </c>
      <c r="N29" s="21">
        <f t="shared" si="12"/>
        <v>0.8702027472306472</v>
      </c>
      <c r="O29" s="22">
        <f t="shared" si="13"/>
        <v>0.6808248184883321</v>
      </c>
      <c r="P29">
        <v>10</v>
      </c>
      <c r="Q29">
        <v>0.00039</v>
      </c>
      <c r="S29" s="15">
        <f t="shared" si="14"/>
        <v>1244595.1557513936</v>
      </c>
      <c r="T29" s="15">
        <f t="shared" si="15"/>
        <v>1083050.123724818</v>
      </c>
    </row>
    <row r="30" spans="1:20" ht="12.75">
      <c r="A30">
        <v>11</v>
      </c>
      <c r="B30">
        <v>9.6E-05</v>
      </c>
      <c r="C30">
        <f t="shared" si="3"/>
        <v>9.6E-05</v>
      </c>
      <c r="D30" s="48">
        <v>9.6E-05</v>
      </c>
      <c r="E30" s="16">
        <f t="shared" si="8"/>
        <v>81</v>
      </c>
      <c r="F30" s="17">
        <f t="shared" si="9"/>
        <v>7494.063990921833</v>
      </c>
      <c r="G30" s="18">
        <f t="shared" si="4"/>
        <v>1</v>
      </c>
      <c r="H30" s="15">
        <f t="shared" si="2"/>
        <v>89928767.89106199</v>
      </c>
      <c r="I30" s="8">
        <f t="shared" si="5"/>
        <v>739801335.9432003</v>
      </c>
      <c r="J30" s="9">
        <f t="shared" si="6"/>
        <v>10357218.703204814</v>
      </c>
      <c r="K30" s="8">
        <f t="shared" si="7"/>
        <v>750158554.6464052</v>
      </c>
      <c r="L30" s="19">
        <f t="shared" si="10"/>
        <v>1</v>
      </c>
      <c r="M30" s="20">
        <f t="shared" si="11"/>
        <v>0.7494063990921832</v>
      </c>
      <c r="N30" s="21">
        <f t="shared" si="12"/>
        <v>0.8581881136396915</v>
      </c>
      <c r="O30" s="22">
        <f t="shared" si="13"/>
        <v>0.6431316639864345</v>
      </c>
      <c r="P30">
        <v>11</v>
      </c>
      <c r="Q30">
        <v>0.000413</v>
      </c>
      <c r="S30" s="15">
        <f t="shared" si="14"/>
        <v>1125237.8319696079</v>
      </c>
      <c r="T30" s="15">
        <f t="shared" si="15"/>
        <v>965665.7324140139</v>
      </c>
    </row>
    <row r="31" spans="1:20" ht="12.75">
      <c r="A31">
        <v>12</v>
      </c>
      <c r="B31">
        <v>0.000135</v>
      </c>
      <c r="C31">
        <f t="shared" si="3"/>
        <v>0.000135</v>
      </c>
      <c r="D31" s="48">
        <v>0.000135</v>
      </c>
      <c r="E31" s="16">
        <f t="shared" si="8"/>
        <v>82</v>
      </c>
      <c r="F31" s="17">
        <f t="shared" si="9"/>
        <v>7144.790662076051</v>
      </c>
      <c r="G31" s="18">
        <f t="shared" si="4"/>
        <v>1</v>
      </c>
      <c r="H31" s="15">
        <f t="shared" si="2"/>
        <v>85737487.94491261</v>
      </c>
      <c r="I31" s="8">
        <f t="shared" si="5"/>
        <v>664421066.7014925</v>
      </c>
      <c r="J31" s="9">
        <f t="shared" si="6"/>
        <v>9301894.933820903</v>
      </c>
      <c r="K31" s="8">
        <f t="shared" si="7"/>
        <v>673722961.6353135</v>
      </c>
      <c r="L31" s="19">
        <f t="shared" si="10"/>
        <v>1</v>
      </c>
      <c r="M31" s="20">
        <f t="shared" si="11"/>
        <v>0.714479066207605</v>
      </c>
      <c r="N31" s="21">
        <f t="shared" si="12"/>
        <v>0.8463393625637983</v>
      </c>
      <c r="O31" s="22">
        <f t="shared" si="13"/>
        <v>0.6046917574593222</v>
      </c>
      <c r="P31">
        <v>12</v>
      </c>
      <c r="Q31">
        <v>0.000431</v>
      </c>
      <c r="S31" s="15">
        <f t="shared" si="14"/>
        <v>1010584.4424529703</v>
      </c>
      <c r="T31" s="15">
        <f t="shared" si="15"/>
        <v>855297.3928425384</v>
      </c>
    </row>
    <row r="32" spans="1:20" ht="12.75">
      <c r="A32">
        <v>13</v>
      </c>
      <c r="B32">
        <v>0.000217</v>
      </c>
      <c r="C32">
        <f t="shared" si="3"/>
        <v>0.000217</v>
      </c>
      <c r="D32" s="48">
        <v>0.000217</v>
      </c>
      <c r="E32" s="16">
        <f t="shared" si="8"/>
        <v>83</v>
      </c>
      <c r="F32" s="17">
        <f t="shared" si="9"/>
        <v>6776.6362155024135</v>
      </c>
      <c r="G32" s="18">
        <f t="shared" si="4"/>
        <v>1</v>
      </c>
      <c r="H32" s="15">
        <f t="shared" si="2"/>
        <v>81319634.58602896</v>
      </c>
      <c r="I32" s="8">
        <f t="shared" si="5"/>
        <v>592403327.0492846</v>
      </c>
      <c r="J32" s="9">
        <f t="shared" si="6"/>
        <v>8293646.5786899915</v>
      </c>
      <c r="K32" s="8">
        <f t="shared" si="7"/>
        <v>600696973.6279745</v>
      </c>
      <c r="L32" s="19">
        <f t="shared" si="10"/>
        <v>1</v>
      </c>
      <c r="M32" s="20">
        <f t="shared" si="11"/>
        <v>0.6776636215502413</v>
      </c>
      <c r="N32" s="21">
        <f t="shared" si="12"/>
        <v>0.8346542037118326</v>
      </c>
      <c r="O32" s="22">
        <f t="shared" si="13"/>
        <v>0.5656147904294934</v>
      </c>
      <c r="P32">
        <v>13</v>
      </c>
      <c r="Q32">
        <v>0.000446</v>
      </c>
      <c r="S32" s="15">
        <f t="shared" si="14"/>
        <v>901045.4604419618</v>
      </c>
      <c r="T32" s="15">
        <f t="shared" si="15"/>
        <v>752061.3812933472</v>
      </c>
    </row>
    <row r="33" spans="1:20" ht="12.75">
      <c r="A33">
        <v>14</v>
      </c>
      <c r="B33">
        <v>0.000332</v>
      </c>
      <c r="C33">
        <f t="shared" si="3"/>
        <v>0.000332</v>
      </c>
      <c r="D33" s="48">
        <v>0.000332</v>
      </c>
      <c r="E33" s="16">
        <f t="shared" si="8"/>
        <v>84</v>
      </c>
      <c r="F33" s="17">
        <f t="shared" si="9"/>
        <v>6390.92957528939</v>
      </c>
      <c r="G33" s="18">
        <f t="shared" si="4"/>
        <v>1</v>
      </c>
      <c r="H33" s="15">
        <f t="shared" si="2"/>
        <v>76691154.90347269</v>
      </c>
      <c r="I33" s="8">
        <f t="shared" si="5"/>
        <v>524005818.72450185</v>
      </c>
      <c r="J33" s="9">
        <f t="shared" si="6"/>
        <v>7336081.462143033</v>
      </c>
      <c r="K33" s="8">
        <f t="shared" si="7"/>
        <v>531341900.18664485</v>
      </c>
      <c r="L33" s="19">
        <f t="shared" si="10"/>
        <v>1</v>
      </c>
      <c r="M33" s="20">
        <f t="shared" si="11"/>
        <v>0.639092957528939</v>
      </c>
      <c r="N33" s="21">
        <f t="shared" si="12"/>
        <v>0.8231303784140361</v>
      </c>
      <c r="O33" s="22">
        <f t="shared" si="13"/>
        <v>0.526056827972541</v>
      </c>
      <c r="P33">
        <v>14</v>
      </c>
      <c r="Q33">
        <v>0.000458</v>
      </c>
      <c r="S33" s="15">
        <f t="shared" si="14"/>
        <v>797012.8502799673</v>
      </c>
      <c r="T33" s="15">
        <f t="shared" si="15"/>
        <v>656045.489051799</v>
      </c>
    </row>
    <row r="34" spans="1:20" ht="12.75">
      <c r="A34">
        <v>15</v>
      </c>
      <c r="B34">
        <v>0.000456</v>
      </c>
      <c r="C34">
        <f t="shared" si="3"/>
        <v>0.000456</v>
      </c>
      <c r="D34" s="49">
        <v>0.000456</v>
      </c>
      <c r="E34" s="16">
        <f t="shared" si="8"/>
        <v>85</v>
      </c>
      <c r="F34" s="17">
        <f t="shared" si="9"/>
        <v>5989.14014023224</v>
      </c>
      <c r="G34" s="18">
        <f t="shared" si="4"/>
        <v>1</v>
      </c>
      <c r="H34" s="15">
        <f t="shared" si="2"/>
        <v>71869681.68278688</v>
      </c>
      <c r="I34" s="8">
        <f t="shared" si="5"/>
        <v>459472218.503858</v>
      </c>
      <c r="J34" s="9">
        <f t="shared" si="6"/>
        <v>6432611.059054017</v>
      </c>
      <c r="K34" s="8">
        <f t="shared" si="7"/>
        <v>465904829.562912</v>
      </c>
      <c r="L34" s="19">
        <f t="shared" si="10"/>
        <v>1</v>
      </c>
      <c r="M34" s="20">
        <f t="shared" si="11"/>
        <v>0.598914014023224</v>
      </c>
      <c r="N34" s="21">
        <f t="shared" si="12"/>
        <v>0.81176565918544</v>
      </c>
      <c r="O34" s="22">
        <f t="shared" si="13"/>
        <v>0.48617782938896026</v>
      </c>
      <c r="P34">
        <v>15</v>
      </c>
      <c r="Q34">
        <v>0.00047</v>
      </c>
      <c r="S34" s="15">
        <f t="shared" si="14"/>
        <v>698857.244344368</v>
      </c>
      <c r="T34" s="15">
        <f t="shared" si="15"/>
        <v>567308.311631726</v>
      </c>
    </row>
    <row r="35" spans="1:20" ht="12.75">
      <c r="A35">
        <v>16</v>
      </c>
      <c r="B35">
        <v>0.000579</v>
      </c>
      <c r="C35">
        <f t="shared" si="3"/>
        <v>0.000579</v>
      </c>
      <c r="D35" s="49">
        <v>0.000579</v>
      </c>
      <c r="E35" s="16">
        <f t="shared" si="8"/>
        <v>86</v>
      </c>
      <c r="F35" s="17">
        <f t="shared" si="9"/>
        <v>5562.33890941732</v>
      </c>
      <c r="G35" s="18">
        <f t="shared" si="4"/>
        <v>1</v>
      </c>
      <c r="H35" s="15">
        <f t="shared" si="2"/>
        <v>66748066.91300784</v>
      </c>
      <c r="I35" s="8">
        <f t="shared" si="5"/>
        <v>399156762.64990413</v>
      </c>
      <c r="J35" s="9">
        <f t="shared" si="6"/>
        <v>5588194.677098663</v>
      </c>
      <c r="K35" s="8">
        <f t="shared" si="7"/>
        <v>404744957.3270028</v>
      </c>
      <c r="L35" s="19">
        <f t="shared" si="10"/>
        <v>1</v>
      </c>
      <c r="M35" s="20">
        <f t="shared" si="11"/>
        <v>0.5562338909417319</v>
      </c>
      <c r="N35" s="21">
        <f t="shared" si="12"/>
        <v>0.8005578492953057</v>
      </c>
      <c r="O35" s="22">
        <f t="shared" si="13"/>
        <v>0.44529740743747254</v>
      </c>
      <c r="P35">
        <v>16</v>
      </c>
      <c r="Q35">
        <v>0.000481</v>
      </c>
      <c r="S35" s="15">
        <f t="shared" si="14"/>
        <v>607117.4359905042</v>
      </c>
      <c r="T35" s="15">
        <f t="shared" si="15"/>
        <v>486032.6288262385</v>
      </c>
    </row>
    <row r="36" spans="1:20" ht="12.75">
      <c r="A36">
        <v>17</v>
      </c>
      <c r="B36">
        <v>0.000709</v>
      </c>
      <c r="C36">
        <f t="shared" si="3"/>
        <v>0.000709</v>
      </c>
      <c r="D36" s="49">
        <v>0.000709</v>
      </c>
      <c r="E36" s="16">
        <f t="shared" si="8"/>
        <v>87</v>
      </c>
      <c r="F36" s="17">
        <f t="shared" si="9"/>
        <v>5123.737713654969</v>
      </c>
      <c r="G36" s="18">
        <f t="shared" si="4"/>
        <v>1</v>
      </c>
      <c r="H36" s="15">
        <f t="shared" si="2"/>
        <v>61484852.563859634</v>
      </c>
      <c r="I36" s="8">
        <f t="shared" si="5"/>
        <v>343260104.7631432</v>
      </c>
      <c r="J36" s="9">
        <f t="shared" si="6"/>
        <v>4805641.466684009</v>
      </c>
      <c r="K36" s="8">
        <f t="shared" si="7"/>
        <v>348065746.22982717</v>
      </c>
      <c r="L36" s="19">
        <f t="shared" si="10"/>
        <v>1</v>
      </c>
      <c r="M36" s="20">
        <f t="shared" si="11"/>
        <v>0.5123737713654969</v>
      </c>
      <c r="N36" s="21">
        <f t="shared" si="12"/>
        <v>0.7895047823425105</v>
      </c>
      <c r="O36" s="22">
        <f t="shared" si="13"/>
        <v>0.40452154283992786</v>
      </c>
      <c r="P36">
        <v>17</v>
      </c>
      <c r="Q36">
        <v>0.000495</v>
      </c>
      <c r="S36" s="15">
        <f t="shared" si="14"/>
        <v>522098.61934474076</v>
      </c>
      <c r="T36" s="15">
        <f t="shared" si="15"/>
        <v>412199.3568270948</v>
      </c>
    </row>
    <row r="37" spans="1:20" ht="12.75">
      <c r="A37">
        <v>18</v>
      </c>
      <c r="B37">
        <v>0.000843</v>
      </c>
      <c r="C37">
        <f t="shared" si="3"/>
        <v>0.000843</v>
      </c>
      <c r="D37" s="49">
        <v>0.000843</v>
      </c>
      <c r="E37" s="16">
        <f t="shared" si="8"/>
        <v>88</v>
      </c>
      <c r="F37" s="17">
        <f t="shared" si="9"/>
        <v>4676.41201675275</v>
      </c>
      <c r="G37" s="18">
        <f t="shared" si="4"/>
        <v>1</v>
      </c>
      <c r="H37" s="15">
        <f t="shared" si="2"/>
        <v>56116944.201032996</v>
      </c>
      <c r="I37" s="8">
        <f t="shared" si="5"/>
        <v>291948802.02879417</v>
      </c>
      <c r="J37" s="9">
        <f t="shared" si="6"/>
        <v>4087283.228403122</v>
      </c>
      <c r="K37" s="8">
        <f t="shared" si="7"/>
        <v>296036085.2571973</v>
      </c>
      <c r="L37" s="19">
        <f t="shared" si="10"/>
        <v>1</v>
      </c>
      <c r="M37" s="20">
        <f t="shared" si="11"/>
        <v>0.46764120167527495</v>
      </c>
      <c r="N37" s="21">
        <f t="shared" si="12"/>
        <v>0.7786043218367954</v>
      </c>
      <c r="O37" s="22">
        <f t="shared" si="13"/>
        <v>0.3641074606933215</v>
      </c>
      <c r="P37">
        <v>18</v>
      </c>
      <c r="Q37">
        <v>0.00051</v>
      </c>
      <c r="S37" s="15">
        <f t="shared" si="14"/>
        <v>444054.127885796</v>
      </c>
      <c r="T37" s="15">
        <f t="shared" si="15"/>
        <v>345742.46310134983</v>
      </c>
    </row>
    <row r="38" spans="1:20" ht="12.75">
      <c r="A38">
        <v>19</v>
      </c>
      <c r="B38">
        <v>0.000977</v>
      </c>
      <c r="C38">
        <f t="shared" si="3"/>
        <v>0.000977</v>
      </c>
      <c r="D38" s="49">
        <v>0.000977</v>
      </c>
      <c r="E38" s="16">
        <f t="shared" si="8"/>
        <v>89</v>
      </c>
      <c r="F38" s="17">
        <f t="shared" si="9"/>
        <v>4224.4112106752345</v>
      </c>
      <c r="G38" s="18">
        <f t="shared" si="4"/>
        <v>1</v>
      </c>
      <c r="H38" s="15">
        <f t="shared" si="2"/>
        <v>50692934.528102815</v>
      </c>
      <c r="I38" s="8">
        <f t="shared" si="5"/>
        <v>245343150.7290945</v>
      </c>
      <c r="J38" s="9">
        <f t="shared" si="6"/>
        <v>3434804.1102073262</v>
      </c>
      <c r="K38" s="8">
        <f t="shared" si="7"/>
        <v>248777954.83930182</v>
      </c>
      <c r="L38" s="19">
        <f t="shared" si="10"/>
        <v>1</v>
      </c>
      <c r="M38" s="20">
        <f t="shared" si="11"/>
        <v>0.4224411210675234</v>
      </c>
      <c r="N38" s="21">
        <f t="shared" si="12"/>
        <v>0.7678543607857943</v>
      </c>
      <c r="O38" s="22">
        <f t="shared" si="13"/>
        <v>0.32437325698693753</v>
      </c>
      <c r="P38">
        <v>19</v>
      </c>
      <c r="Q38">
        <v>0.000528</v>
      </c>
      <c r="S38" s="15">
        <f t="shared" si="14"/>
        <v>373166.93225895276</v>
      </c>
      <c r="T38" s="15">
        <f t="shared" si="15"/>
        <v>286537.85623609397</v>
      </c>
    </row>
    <row r="39" spans="1:20" ht="12.75">
      <c r="A39">
        <v>20</v>
      </c>
      <c r="B39">
        <v>0.001118</v>
      </c>
      <c r="C39">
        <f t="shared" si="3"/>
        <v>0.001118</v>
      </c>
      <c r="D39" s="48">
        <v>0.001118</v>
      </c>
      <c r="E39" s="16">
        <f t="shared" si="8"/>
        <v>90</v>
      </c>
      <c r="F39" s="17">
        <f t="shared" si="9"/>
        <v>3772.7871887798165</v>
      </c>
      <c r="G39" s="18">
        <f t="shared" si="4"/>
        <v>1</v>
      </c>
      <c r="H39" s="15">
        <f t="shared" si="2"/>
        <v>45273446.2653578</v>
      </c>
      <c r="I39" s="8">
        <f t="shared" si="5"/>
        <v>203504508.57394403</v>
      </c>
      <c r="J39" s="9">
        <f t="shared" si="6"/>
        <v>2849063.120035219</v>
      </c>
      <c r="K39" s="8">
        <f t="shared" si="7"/>
        <v>206353571.69397926</v>
      </c>
      <c r="L39" s="19">
        <f t="shared" si="10"/>
        <v>1</v>
      </c>
      <c r="M39" s="20">
        <f t="shared" si="11"/>
        <v>0.3772787188779816</v>
      </c>
      <c r="N39" s="21">
        <f t="shared" si="12"/>
        <v>0.7572528212877655</v>
      </c>
      <c r="O39" s="22">
        <f t="shared" si="13"/>
        <v>0.28569537428218533</v>
      </c>
      <c r="P39">
        <v>20</v>
      </c>
      <c r="Q39">
        <v>0.000549</v>
      </c>
      <c r="S39" s="15">
        <f t="shared" si="14"/>
        <v>309530.3575409689</v>
      </c>
      <c r="T39" s="15">
        <f t="shared" si="15"/>
        <v>234392.7365221095</v>
      </c>
    </row>
    <row r="40" spans="1:20" ht="12.75">
      <c r="A40">
        <v>21</v>
      </c>
      <c r="B40">
        <v>0.00125</v>
      </c>
      <c r="C40">
        <f t="shared" si="3"/>
        <v>0.00125</v>
      </c>
      <c r="D40" s="48">
        <v>0.00125</v>
      </c>
      <c r="E40" s="16">
        <f t="shared" si="8"/>
        <v>91</v>
      </c>
      <c r="F40" s="17">
        <f t="shared" si="9"/>
        <v>3319.5336620464527</v>
      </c>
      <c r="G40" s="18">
        <f t="shared" si="4"/>
        <v>1</v>
      </c>
      <c r="H40" s="15">
        <f t="shared" si="2"/>
        <v>39834403.944557436</v>
      </c>
      <c r="I40" s="8">
        <f t="shared" si="5"/>
        <v>166519167.74942183</v>
      </c>
      <c r="J40" s="9">
        <f t="shared" si="6"/>
        <v>2331268.3484919076</v>
      </c>
      <c r="K40" s="8">
        <f t="shared" si="7"/>
        <v>168850436.09791374</v>
      </c>
      <c r="L40" s="19">
        <f t="shared" si="10"/>
        <v>1</v>
      </c>
      <c r="M40" s="20">
        <f t="shared" si="11"/>
        <v>0.3319533662046452</v>
      </c>
      <c r="N40" s="21">
        <f t="shared" si="12"/>
        <v>0.7467976541299463</v>
      </c>
      <c r="O40" s="22">
        <f t="shared" si="13"/>
        <v>0.24790199516216802</v>
      </c>
      <c r="P40">
        <v>21</v>
      </c>
      <c r="Q40">
        <v>0.000573</v>
      </c>
      <c r="S40" s="15">
        <f t="shared" si="14"/>
        <v>253275.65414687063</v>
      </c>
      <c r="T40" s="15">
        <f t="shared" si="15"/>
        <v>189145.66436511057</v>
      </c>
    </row>
    <row r="41" spans="1:20" ht="12.75">
      <c r="A41">
        <v>22</v>
      </c>
      <c r="B41">
        <v>0.001342</v>
      </c>
      <c r="C41">
        <f t="shared" si="3"/>
        <v>0.001342</v>
      </c>
      <c r="D41" s="48">
        <v>0.001342</v>
      </c>
      <c r="E41" s="16">
        <f t="shared" si="8"/>
        <v>92</v>
      </c>
      <c r="F41" s="17">
        <f t="shared" si="9"/>
        <v>2880.145030607963</v>
      </c>
      <c r="G41" s="18">
        <f t="shared" si="4"/>
        <v>1</v>
      </c>
      <c r="H41" s="15">
        <f t="shared" si="2"/>
        <v>34561740.367295556</v>
      </c>
      <c r="I41" s="8">
        <f t="shared" si="5"/>
        <v>134288695.73061818</v>
      </c>
      <c r="J41" s="9">
        <f t="shared" si="6"/>
        <v>1880041.7402286562</v>
      </c>
      <c r="K41" s="8">
        <f t="shared" si="7"/>
        <v>136168737.47084683</v>
      </c>
      <c r="L41" s="19">
        <f t="shared" si="10"/>
        <v>1</v>
      </c>
      <c r="M41" s="20">
        <f t="shared" si="11"/>
        <v>0.28801450306079623</v>
      </c>
      <c r="N41" s="21">
        <f t="shared" si="12"/>
        <v>0.7364868383924519</v>
      </c>
      <c r="O41" s="22">
        <f t="shared" si="13"/>
        <v>0.21211889077041898</v>
      </c>
      <c r="P41">
        <v>22</v>
      </c>
      <c r="Q41">
        <v>0.000599</v>
      </c>
      <c r="S41" s="15">
        <f t="shared" si="14"/>
        <v>204253.10620627025</v>
      </c>
      <c r="T41" s="15">
        <f t="shared" si="15"/>
        <v>150429.72442169368</v>
      </c>
    </row>
    <row r="42" spans="1:20" ht="12.75">
      <c r="A42">
        <v>23</v>
      </c>
      <c r="B42">
        <v>0.001382</v>
      </c>
      <c r="C42">
        <f t="shared" si="3"/>
        <v>0.001382</v>
      </c>
      <c r="D42" s="48">
        <v>0.001382</v>
      </c>
      <c r="E42" s="16">
        <f t="shared" si="8"/>
        <v>93</v>
      </c>
      <c r="F42" s="17">
        <f t="shared" si="9"/>
        <v>2461.240202937946</v>
      </c>
      <c r="G42" s="18">
        <f t="shared" si="4"/>
        <v>1</v>
      </c>
      <c r="H42" s="15">
        <f t="shared" si="2"/>
        <v>29534882.435255352</v>
      </c>
      <c r="I42" s="8">
        <f t="shared" si="5"/>
        <v>106633855.03559148</v>
      </c>
      <c r="J42" s="9">
        <f t="shared" si="6"/>
        <v>1492873.970498282</v>
      </c>
      <c r="K42" s="8">
        <f t="shared" si="7"/>
        <v>108126729.00608976</v>
      </c>
      <c r="L42" s="19">
        <f t="shared" si="10"/>
        <v>1</v>
      </c>
      <c r="M42" s="20">
        <f t="shared" si="11"/>
        <v>0.24612402029379457</v>
      </c>
      <c r="N42" s="21">
        <f t="shared" si="12"/>
        <v>0.7263183810576448</v>
      </c>
      <c r="O42" s="22">
        <f t="shared" si="13"/>
        <v>0.17876439995918778</v>
      </c>
      <c r="P42">
        <v>23</v>
      </c>
      <c r="Q42">
        <v>0.000627</v>
      </c>
      <c r="S42" s="15">
        <f t="shared" si="14"/>
        <v>162190.09350913463</v>
      </c>
      <c r="T42" s="15">
        <f t="shared" si="15"/>
        <v>117801.64614114269</v>
      </c>
    </row>
    <row r="43" spans="1:20" ht="12.75">
      <c r="A43">
        <v>24</v>
      </c>
      <c r="B43">
        <v>0.001382</v>
      </c>
      <c r="C43">
        <f t="shared" si="3"/>
        <v>0.001382</v>
      </c>
      <c r="D43" s="48">
        <v>0.001382</v>
      </c>
      <c r="E43" s="16">
        <f t="shared" si="8"/>
        <v>94</v>
      </c>
      <c r="F43" s="17">
        <f t="shared" si="9"/>
        <v>2069.04756513216</v>
      </c>
      <c r="G43" s="18">
        <f t="shared" si="4"/>
        <v>1</v>
      </c>
      <c r="H43" s="15">
        <f t="shared" si="2"/>
        <v>24828570.781585917</v>
      </c>
      <c r="I43" s="8">
        <f t="shared" si="5"/>
        <v>83298158.22450384</v>
      </c>
      <c r="J43" s="9">
        <f t="shared" si="6"/>
        <v>1166174.215143055</v>
      </c>
      <c r="K43" s="8">
        <f t="shared" si="7"/>
        <v>84464332.4396469</v>
      </c>
      <c r="L43" s="19">
        <f t="shared" si="10"/>
        <v>1</v>
      </c>
      <c r="M43" s="20">
        <f t="shared" si="11"/>
        <v>0.20690475651321596</v>
      </c>
      <c r="N43" s="21">
        <f t="shared" si="12"/>
        <v>0.7162903166248963</v>
      </c>
      <c r="O43" s="22">
        <f t="shared" si="13"/>
        <v>0.14820387355404854</v>
      </c>
      <c r="P43">
        <v>24</v>
      </c>
      <c r="Q43">
        <v>0.000657</v>
      </c>
      <c r="S43" s="15">
        <f t="shared" si="14"/>
        <v>126696.49865947035</v>
      </c>
      <c r="T43" s="15">
        <f t="shared" si="15"/>
        <v>90751.47514005777</v>
      </c>
    </row>
    <row r="44" spans="1:20" ht="12.75">
      <c r="A44">
        <v>25</v>
      </c>
      <c r="B44">
        <v>0.00137</v>
      </c>
      <c r="C44">
        <f t="shared" si="3"/>
        <v>0.00137</v>
      </c>
      <c r="D44" s="49">
        <v>0.00137</v>
      </c>
      <c r="E44" s="16">
        <f t="shared" si="8"/>
        <v>95</v>
      </c>
      <c r="F44" s="17">
        <f t="shared" si="9"/>
        <v>1708.9799073719837</v>
      </c>
      <c r="G44" s="18">
        <f t="shared" si="4"/>
        <v>1</v>
      </c>
      <c r="H44" s="15">
        <f t="shared" si="2"/>
        <v>20507758.888463803</v>
      </c>
      <c r="I44" s="8">
        <f t="shared" si="5"/>
        <v>63956573.5511831</v>
      </c>
      <c r="J44" s="9">
        <f t="shared" si="6"/>
        <v>895392.0297165641</v>
      </c>
      <c r="K44" s="8">
        <f t="shared" si="7"/>
        <v>64851965.58089966</v>
      </c>
      <c r="L44" s="19">
        <f t="shared" si="10"/>
        <v>1</v>
      </c>
      <c r="M44" s="20">
        <f t="shared" si="11"/>
        <v>0.17089799073719836</v>
      </c>
      <c r="N44" s="21">
        <f t="shared" si="12"/>
        <v>0.7064007067306669</v>
      </c>
      <c r="O44" s="22">
        <f t="shared" si="13"/>
        <v>0.12072246143560789</v>
      </c>
      <c r="P44">
        <v>25</v>
      </c>
      <c r="Q44">
        <v>0.000686</v>
      </c>
      <c r="S44" s="15">
        <f t="shared" si="14"/>
        <v>97277.9483713495</v>
      </c>
      <c r="T44" s="15">
        <f t="shared" si="15"/>
        <v>68717.21147883062</v>
      </c>
    </row>
    <row r="45" spans="1:20" ht="12.75">
      <c r="A45">
        <v>26</v>
      </c>
      <c r="B45">
        <v>0.001364</v>
      </c>
      <c r="C45">
        <f t="shared" si="3"/>
        <v>0.001364</v>
      </c>
      <c r="D45" s="49">
        <v>0.001364</v>
      </c>
      <c r="E45" s="16">
        <f t="shared" si="8"/>
        <v>96</v>
      </c>
      <c r="F45" s="17">
        <f t="shared" si="9"/>
        <v>1381.9926224624107</v>
      </c>
      <c r="G45" s="18">
        <f t="shared" si="4"/>
        <v>1</v>
      </c>
      <c r="H45" s="15">
        <f t="shared" si="2"/>
        <v>16583911.46954893</v>
      </c>
      <c r="I45" s="8">
        <f t="shared" si="5"/>
        <v>48268054.11135073</v>
      </c>
      <c r="J45" s="9">
        <f t="shared" si="6"/>
        <v>675752.7575589109</v>
      </c>
      <c r="K45" s="8">
        <f t="shared" si="7"/>
        <v>48943806.86890964</v>
      </c>
      <c r="L45" s="19">
        <f t="shared" si="10"/>
        <v>1</v>
      </c>
      <c r="M45" s="20">
        <f t="shared" si="11"/>
        <v>0.13819926224624107</v>
      </c>
      <c r="N45" s="21">
        <f t="shared" si="12"/>
        <v>0.6966476397738333</v>
      </c>
      <c r="O45" s="22">
        <f t="shared" si="13"/>
        <v>0.09627618986232886</v>
      </c>
      <c r="P45">
        <v>26</v>
      </c>
      <c r="Q45">
        <v>0.000714</v>
      </c>
      <c r="S45" s="15">
        <f t="shared" si="14"/>
        <v>73415.71030336447</v>
      </c>
      <c r="T45" s="15">
        <f t="shared" si="15"/>
        <v>51144.88130515835</v>
      </c>
    </row>
    <row r="46" spans="1:20" ht="12.75">
      <c r="A46">
        <v>27</v>
      </c>
      <c r="B46">
        <v>0.001362</v>
      </c>
      <c r="C46">
        <f t="shared" si="3"/>
        <v>0.001362</v>
      </c>
      <c r="D46" s="49">
        <v>0.001362</v>
      </c>
      <c r="E46" s="16">
        <f t="shared" si="8"/>
        <v>97</v>
      </c>
      <c r="F46" s="17">
        <f t="shared" si="9"/>
        <v>1097.6673685673334</v>
      </c>
      <c r="G46" s="18">
        <f t="shared" si="4"/>
        <v>1</v>
      </c>
      <c r="H46" s="15">
        <f t="shared" si="2"/>
        <v>13172008.422808</v>
      </c>
      <c r="I46" s="8">
        <f t="shared" si="5"/>
        <v>35771798.44610164</v>
      </c>
      <c r="J46" s="9">
        <f t="shared" si="6"/>
        <v>500805.1782454234</v>
      </c>
      <c r="K46" s="8">
        <f t="shared" si="7"/>
        <v>36272603.62434707</v>
      </c>
      <c r="L46" s="19">
        <f t="shared" si="10"/>
        <v>1</v>
      </c>
      <c r="M46" s="20">
        <f t="shared" si="11"/>
        <v>0.10976673685673334</v>
      </c>
      <c r="N46" s="21">
        <f t="shared" si="12"/>
        <v>0.6870292305461866</v>
      </c>
      <c r="O46" s="22">
        <f t="shared" si="13"/>
        <v>0.07541295676224724</v>
      </c>
      <c r="P46">
        <v>27</v>
      </c>
      <c r="Q46">
        <v>0.000738</v>
      </c>
      <c r="S46" s="15">
        <f t="shared" si="14"/>
        <v>54408.9054365206</v>
      </c>
      <c r="T46" s="15">
        <f t="shared" si="15"/>
        <v>37380.508436912976</v>
      </c>
    </row>
    <row r="47" spans="1:20" ht="12.75">
      <c r="A47">
        <v>28</v>
      </c>
      <c r="B47">
        <v>0.001373</v>
      </c>
      <c r="C47">
        <f t="shared" si="3"/>
        <v>0.001373</v>
      </c>
      <c r="D47" s="49">
        <v>0.001373</v>
      </c>
      <c r="E47" s="16">
        <f t="shared" si="8"/>
        <v>98</v>
      </c>
      <c r="F47" s="17">
        <f t="shared" si="9"/>
        <v>856.7417833346896</v>
      </c>
      <c r="G47" s="18">
        <f t="shared" si="4"/>
        <v>1</v>
      </c>
      <c r="H47" s="15">
        <f t="shared" si="2"/>
        <v>10280901.400016274</v>
      </c>
      <c r="I47" s="8">
        <f t="shared" si="5"/>
        <v>25991702.224330794</v>
      </c>
      <c r="J47" s="9">
        <f t="shared" si="6"/>
        <v>363883.83114063146</v>
      </c>
      <c r="K47" s="8">
        <f t="shared" si="7"/>
        <v>26355586.055471424</v>
      </c>
      <c r="L47" s="19">
        <f t="shared" si="10"/>
        <v>1</v>
      </c>
      <c r="M47" s="20">
        <f t="shared" si="11"/>
        <v>0.08567417833346896</v>
      </c>
      <c r="N47" s="21">
        <f t="shared" si="12"/>
        <v>0.6775436198680341</v>
      </c>
      <c r="O47" s="22">
        <f t="shared" si="13"/>
        <v>0.05804799291727806</v>
      </c>
      <c r="P47">
        <v>28</v>
      </c>
      <c r="Q47">
        <v>0.000758</v>
      </c>
      <c r="S47" s="15">
        <f t="shared" si="14"/>
        <v>39533.37908320714</v>
      </c>
      <c r="T47" s="15">
        <f t="shared" si="15"/>
        <v>26785.58876965139</v>
      </c>
    </row>
    <row r="48" spans="1:20" ht="12.75">
      <c r="A48">
        <v>29</v>
      </c>
      <c r="B48">
        <v>0.001393</v>
      </c>
      <c r="C48">
        <f t="shared" si="3"/>
        <v>0.001393</v>
      </c>
      <c r="D48" s="49">
        <v>0.001393</v>
      </c>
      <c r="E48" s="16">
        <f t="shared" si="8"/>
        <v>99</v>
      </c>
      <c r="F48" s="17">
        <f t="shared" si="9"/>
        <v>657.7103257902202</v>
      </c>
      <c r="G48" s="18">
        <f t="shared" si="4"/>
        <v>1</v>
      </c>
      <c r="H48" s="15">
        <f t="shared" si="2"/>
        <v>7892523.909482642</v>
      </c>
      <c r="I48" s="8">
        <f t="shared" si="5"/>
        <v>18463062.14598878</v>
      </c>
      <c r="J48" s="9">
        <f t="shared" si="6"/>
        <v>258482.87004384317</v>
      </c>
      <c r="K48" s="8">
        <f t="shared" si="7"/>
        <v>18721545.016032625</v>
      </c>
      <c r="L48" s="19">
        <f t="shared" si="10"/>
        <v>1</v>
      </c>
      <c r="M48" s="20">
        <f t="shared" si="11"/>
        <v>0.06577103257902203</v>
      </c>
      <c r="N48" s="21">
        <f t="shared" si="12"/>
        <v>0.6681889742288305</v>
      </c>
      <c r="O48" s="22">
        <f t="shared" si="13"/>
        <v>0.043947478792947726</v>
      </c>
      <c r="P48">
        <v>29</v>
      </c>
      <c r="Q48">
        <v>0.000774</v>
      </c>
      <c r="S48" s="15">
        <f t="shared" si="14"/>
        <v>28082.317524048936</v>
      </c>
      <c r="T48" s="15">
        <f t="shared" si="15"/>
        <v>18764.29494036257</v>
      </c>
    </row>
    <row r="49" spans="1:20" ht="12.75">
      <c r="A49">
        <v>30</v>
      </c>
      <c r="B49">
        <v>0.001419</v>
      </c>
      <c r="C49">
        <f t="shared" si="3"/>
        <v>0.001419</v>
      </c>
      <c r="D49" s="48">
        <v>0.001419</v>
      </c>
      <c r="E49" s="16">
        <f t="shared" si="8"/>
        <v>100</v>
      </c>
      <c r="F49" s="17">
        <f t="shared" si="9"/>
        <v>497.2769568011331</v>
      </c>
      <c r="G49" s="18">
        <f t="shared" si="4"/>
        <v>1</v>
      </c>
      <c r="H49" s="15">
        <f t="shared" si="2"/>
        <v>5967323.481613597</v>
      </c>
      <c r="I49" s="8">
        <f t="shared" si="5"/>
        <v>12754221.534419028</v>
      </c>
      <c r="J49" s="9">
        <f t="shared" si="6"/>
        <v>178559.10148186656</v>
      </c>
      <c r="K49" s="8">
        <f t="shared" si="7"/>
        <v>12932780.635900894</v>
      </c>
      <c r="L49" s="19">
        <f t="shared" si="10"/>
        <v>1</v>
      </c>
      <c r="M49" s="20">
        <f t="shared" si="11"/>
        <v>0.04972769568011332</v>
      </c>
      <c r="N49" s="21">
        <f t="shared" si="12"/>
        <v>0.6589634854327717</v>
      </c>
      <c r="O49" s="22">
        <f t="shared" si="13"/>
        <v>0.03276873566790766</v>
      </c>
      <c r="P49">
        <v>30</v>
      </c>
      <c r="Q49">
        <v>0.000784</v>
      </c>
      <c r="S49" s="15">
        <f t="shared" si="14"/>
        <v>19399.170953851342</v>
      </c>
      <c r="T49" s="15">
        <f t="shared" si="15"/>
        <v>12783.345306256067</v>
      </c>
    </row>
    <row r="50" spans="1:20" ht="12.75">
      <c r="A50">
        <v>31</v>
      </c>
      <c r="B50">
        <v>0.001445</v>
      </c>
      <c r="C50">
        <f t="shared" si="3"/>
        <v>0.001445</v>
      </c>
      <c r="D50" s="48">
        <v>0.001445</v>
      </c>
      <c r="E50" s="16">
        <f t="shared" si="8"/>
        <v>101</v>
      </c>
      <c r="F50" s="17">
        <f t="shared" si="9"/>
        <v>360.39292416358063</v>
      </c>
      <c r="G50" s="18">
        <f t="shared" si="4"/>
        <v>1</v>
      </c>
      <c r="H50" s="15">
        <f t="shared" si="2"/>
        <v>4324715.089962968</v>
      </c>
      <c r="I50" s="8">
        <f t="shared" si="5"/>
        <v>8608065.545937926</v>
      </c>
      <c r="J50" s="9">
        <f t="shared" si="6"/>
        <v>120512.91764313106</v>
      </c>
      <c r="K50" s="8">
        <f t="shared" si="7"/>
        <v>8728578.463581057</v>
      </c>
      <c r="L50" s="19">
        <f t="shared" si="10"/>
        <v>1</v>
      </c>
      <c r="M50" s="20">
        <f t="shared" si="11"/>
        <v>0.036039292416358074</v>
      </c>
      <c r="N50" s="21">
        <f t="shared" si="12"/>
        <v>0.6498653702492818</v>
      </c>
      <c r="O50" s="22">
        <f t="shared" si="13"/>
        <v>0.023420688109678674</v>
      </c>
      <c r="P50">
        <v>31</v>
      </c>
      <c r="Q50">
        <v>0.000789</v>
      </c>
      <c r="S50" s="15">
        <f t="shared" si="14"/>
        <v>13092.867695371586</v>
      </c>
      <c r="T50" s="15">
        <f t="shared" si="15"/>
        <v>8508.601312477516</v>
      </c>
    </row>
    <row r="51" spans="1:20" ht="12.75">
      <c r="A51">
        <v>32</v>
      </c>
      <c r="B51">
        <v>0.001478</v>
      </c>
      <c r="C51">
        <f t="shared" si="3"/>
        <v>0.001478</v>
      </c>
      <c r="D51" s="48">
        <v>0.001478</v>
      </c>
      <c r="E51" s="16">
        <f t="shared" si="8"/>
        <v>102</v>
      </c>
      <c r="F51" s="17">
        <f t="shared" si="9"/>
        <v>256.2281473500856</v>
      </c>
      <c r="G51" s="18">
        <f t="shared" si="4"/>
        <v>1</v>
      </c>
      <c r="H51" s="15">
        <f t="shared" si="2"/>
        <v>3074737.768201027</v>
      </c>
      <c r="I51" s="8">
        <f t="shared" si="5"/>
        <v>5653840.69538003</v>
      </c>
      <c r="J51" s="9">
        <f t="shared" si="6"/>
        <v>79153.7697353205</v>
      </c>
      <c r="K51" s="8">
        <f t="shared" si="7"/>
        <v>5732994.465115351</v>
      </c>
      <c r="L51" s="19">
        <f t="shared" si="10"/>
        <v>1</v>
      </c>
      <c r="M51" s="20">
        <f t="shared" si="11"/>
        <v>0.025622814735008565</v>
      </c>
      <c r="N51" s="21">
        <f t="shared" si="12"/>
        <v>0.6408928700683253</v>
      </c>
      <c r="O51" s="22">
        <f t="shared" si="13"/>
        <v>0.016421479274748615</v>
      </c>
      <c r="P51">
        <v>32</v>
      </c>
      <c r="Q51">
        <v>0.000789</v>
      </c>
      <c r="S51" s="15">
        <f t="shared" si="14"/>
        <v>8599.491697673026</v>
      </c>
      <c r="T51" s="15">
        <f t="shared" si="15"/>
        <v>5511.352915250401</v>
      </c>
    </row>
    <row r="52" spans="1:20" ht="12.75">
      <c r="A52">
        <v>33</v>
      </c>
      <c r="B52">
        <v>0.001519</v>
      </c>
      <c r="C52">
        <f t="shared" si="3"/>
        <v>0.001519</v>
      </c>
      <c r="D52" s="48">
        <v>0.001519</v>
      </c>
      <c r="E52" s="16">
        <f t="shared" si="8"/>
        <v>103</v>
      </c>
      <c r="F52" s="17">
        <f t="shared" si="9"/>
        <v>178.4674783820209</v>
      </c>
      <c r="G52" s="18">
        <f t="shared" si="4"/>
        <v>1</v>
      </c>
      <c r="H52" s="15">
        <f t="shared" si="2"/>
        <v>2141609.7405842505</v>
      </c>
      <c r="I52" s="8">
        <f t="shared" si="5"/>
        <v>3591384.7245311</v>
      </c>
      <c r="J52" s="9">
        <f t="shared" si="6"/>
        <v>50279.38614343545</v>
      </c>
      <c r="K52" s="8">
        <f t="shared" si="7"/>
        <v>3641664.1106745354</v>
      </c>
      <c r="L52" s="19">
        <f t="shared" si="10"/>
        <v>1</v>
      </c>
      <c r="M52" s="20">
        <f t="shared" si="11"/>
        <v>0.017846747838202094</v>
      </c>
      <c r="N52" s="21">
        <f t="shared" si="12"/>
        <v>0.6320442505604786</v>
      </c>
      <c r="O52" s="22">
        <f t="shared" si="13"/>
        <v>0.011279934362338285</v>
      </c>
      <c r="P52">
        <v>33</v>
      </c>
      <c r="Q52">
        <v>0.00079</v>
      </c>
      <c r="S52" s="15">
        <f t="shared" si="14"/>
        <v>5462.496166011803</v>
      </c>
      <c r="T52" s="15">
        <f t="shared" si="15"/>
        <v>3452.5392954364183</v>
      </c>
    </row>
    <row r="53" spans="1:20" ht="12.75">
      <c r="A53">
        <v>34</v>
      </c>
      <c r="B53">
        <v>0.001569</v>
      </c>
      <c r="C53">
        <f t="shared" si="3"/>
        <v>0.001569</v>
      </c>
      <c r="D53" s="48">
        <v>0.001569</v>
      </c>
      <c r="E53" s="16">
        <f t="shared" si="8"/>
        <v>104</v>
      </c>
      <c r="F53" s="17">
        <f t="shared" si="9"/>
        <v>121.5976024872223</v>
      </c>
      <c r="G53" s="18">
        <f t="shared" si="4"/>
        <v>1</v>
      </c>
      <c r="H53" s="15">
        <f t="shared" si="2"/>
        <v>1459171.2298466677</v>
      </c>
      <c r="I53" s="8">
        <f t="shared" si="5"/>
        <v>2182492.8808278674</v>
      </c>
      <c r="J53" s="9">
        <f t="shared" si="6"/>
        <v>30554.900331590172</v>
      </c>
      <c r="K53" s="8">
        <f t="shared" si="7"/>
        <v>2213047.7811594578</v>
      </c>
      <c r="L53" s="19">
        <f t="shared" si="10"/>
        <v>1</v>
      </c>
      <c r="M53" s="20">
        <f t="shared" si="11"/>
        <v>0.012159760248722234</v>
      </c>
      <c r="N53" s="21">
        <f t="shared" si="12"/>
        <v>0.6233178013416949</v>
      </c>
      <c r="O53" s="22">
        <f t="shared" si="13"/>
        <v>0.007579395023075684</v>
      </c>
      <c r="P53">
        <v>34</v>
      </c>
      <c r="Q53">
        <v>0.000791</v>
      </c>
      <c r="S53" s="15">
        <f t="shared" si="14"/>
        <v>3319.5716717391865</v>
      </c>
      <c r="T53" s="15">
        <f t="shared" si="15"/>
        <v>2069.1481158246443</v>
      </c>
    </row>
    <row r="54" spans="1:20" ht="12.75">
      <c r="A54">
        <v>35</v>
      </c>
      <c r="B54">
        <v>0.001631</v>
      </c>
      <c r="C54">
        <f t="shared" si="3"/>
        <v>0.001631</v>
      </c>
      <c r="D54" s="49">
        <v>0.001631</v>
      </c>
      <c r="E54" s="16">
        <f t="shared" si="8"/>
        <v>105</v>
      </c>
      <c r="F54" s="17">
        <f t="shared" si="9"/>
        <v>80.91234205682314</v>
      </c>
      <c r="G54" s="18">
        <f t="shared" si="4"/>
        <v>1</v>
      </c>
      <c r="H54" s="15">
        <f t="shared" si="2"/>
        <v>970948.1046818777</v>
      </c>
      <c r="I54" s="8">
        <f t="shared" si="5"/>
        <v>1242099.67647758</v>
      </c>
      <c r="J54" s="9">
        <f t="shared" si="6"/>
        <v>17389.395470686137</v>
      </c>
      <c r="K54" s="8">
        <f t="shared" si="7"/>
        <v>1259489.0719482661</v>
      </c>
      <c r="L54" s="19">
        <f t="shared" si="10"/>
        <v>1</v>
      </c>
      <c r="M54" s="20">
        <f t="shared" si="11"/>
        <v>0.008091234205682316</v>
      </c>
      <c r="N54" s="21">
        <f t="shared" si="12"/>
        <v>0.6147118356426972</v>
      </c>
      <c r="O54" s="22">
        <f t="shared" si="13"/>
        <v>0.004973777431189957</v>
      </c>
      <c r="P54">
        <v>35</v>
      </c>
      <c r="Q54">
        <v>0.000792</v>
      </c>
      <c r="S54" s="15">
        <f t="shared" si="14"/>
        <v>1889.2336079223992</v>
      </c>
      <c r="T54" s="15">
        <f t="shared" si="15"/>
        <v>1161.3342590838536</v>
      </c>
    </row>
    <row r="55" spans="1:20" ht="12.75">
      <c r="A55">
        <v>36</v>
      </c>
      <c r="B55">
        <v>0.001709</v>
      </c>
      <c r="C55">
        <f t="shared" si="3"/>
        <v>0.001709</v>
      </c>
      <c r="D55" s="49">
        <v>0.001709</v>
      </c>
      <c r="E55" s="16">
        <f t="shared" si="8"/>
        <v>106</v>
      </c>
      <c r="F55" s="17">
        <f t="shared" si="9"/>
        <v>48.07749732103091</v>
      </c>
      <c r="G55" s="18">
        <f t="shared" si="4"/>
        <v>1</v>
      </c>
      <c r="H55" s="15">
        <f t="shared" si="2"/>
        <v>576929.9678523709</v>
      </c>
      <c r="I55" s="8">
        <f t="shared" si="5"/>
        <v>682559.1040958952</v>
      </c>
      <c r="J55" s="9">
        <f t="shared" si="6"/>
        <v>9555.82745734254</v>
      </c>
      <c r="K55" s="8">
        <f t="shared" si="7"/>
        <v>692114.9315532377</v>
      </c>
      <c r="L55" s="19">
        <f t="shared" si="10"/>
        <v>1</v>
      </c>
      <c r="M55" s="20">
        <f t="shared" si="11"/>
        <v>0.004807749732103093</v>
      </c>
      <c r="N55" s="21">
        <f t="shared" si="12"/>
        <v>0.606224689982936</v>
      </c>
      <c r="O55" s="22">
        <f t="shared" si="13"/>
        <v>0.002914576590859741</v>
      </c>
      <c r="P55">
        <v>36</v>
      </c>
      <c r="Q55">
        <v>0.000794</v>
      </c>
      <c r="S55" s="15">
        <f t="shared" si="14"/>
        <v>1038.1723973298565</v>
      </c>
      <c r="T55" s="15">
        <f t="shared" si="15"/>
        <v>629.3657397201337</v>
      </c>
    </row>
    <row r="56" spans="1:20" ht="12.75">
      <c r="A56">
        <v>37</v>
      </c>
      <c r="B56">
        <v>0.001807</v>
      </c>
      <c r="C56">
        <f t="shared" si="3"/>
        <v>0.001807</v>
      </c>
      <c r="D56" s="49">
        <v>0.001807</v>
      </c>
      <c r="E56" s="16">
        <f t="shared" si="8"/>
        <v>107</v>
      </c>
      <c r="F56" s="17">
        <f t="shared" si="9"/>
        <v>27.59178060085464</v>
      </c>
      <c r="G56" s="18">
        <f t="shared" si="4"/>
        <v>1</v>
      </c>
      <c r="H56" s="15">
        <f t="shared" si="2"/>
        <v>331101.3672102557</v>
      </c>
      <c r="I56" s="8">
        <f t="shared" si="5"/>
        <v>361013.564342982</v>
      </c>
      <c r="J56" s="9">
        <f t="shared" si="6"/>
        <v>5054.189900801753</v>
      </c>
      <c r="K56" s="8">
        <f t="shared" si="7"/>
        <v>366067.75424378377</v>
      </c>
      <c r="L56" s="19">
        <f t="shared" si="10"/>
        <v>1</v>
      </c>
      <c r="M56" s="20">
        <f t="shared" si="11"/>
        <v>0.002759178060085465</v>
      </c>
      <c r="N56" s="21">
        <f t="shared" si="12"/>
        <v>0.5978547238490493</v>
      </c>
      <c r="O56" s="22">
        <f t="shared" si="13"/>
        <v>0.001649587637162751</v>
      </c>
      <c r="P56">
        <v>37</v>
      </c>
      <c r="Q56">
        <v>0.000823</v>
      </c>
      <c r="S56" s="15">
        <f t="shared" si="14"/>
        <v>549.1016313656756</v>
      </c>
      <c r="T56" s="15">
        <f t="shared" si="15"/>
        <v>328.2830041851885</v>
      </c>
    </row>
    <row r="57" spans="1:20" ht="12.75">
      <c r="A57">
        <v>38</v>
      </c>
      <c r="B57">
        <v>0.001927</v>
      </c>
      <c r="C57">
        <f t="shared" si="3"/>
        <v>0.001927</v>
      </c>
      <c r="D57" s="49">
        <v>0.001927</v>
      </c>
      <c r="E57" s="16">
        <f t="shared" si="8"/>
        <v>108</v>
      </c>
      <c r="F57" s="17">
        <f t="shared" si="9"/>
        <v>15.247141966581868</v>
      </c>
      <c r="G57" s="18">
        <f t="shared" si="4"/>
        <v>1</v>
      </c>
      <c r="H57" s="15">
        <f t="shared" si="2"/>
        <v>182965.70359898242</v>
      </c>
      <c r="I57" s="8">
        <f t="shared" si="5"/>
        <v>183102.05064480135</v>
      </c>
      <c r="J57" s="9">
        <f t="shared" si="6"/>
        <v>2563.428709027221</v>
      </c>
      <c r="K57" s="8">
        <f t="shared" si="7"/>
        <v>185665.47935382856</v>
      </c>
      <c r="L57" s="19">
        <f t="shared" si="10"/>
        <v>1</v>
      </c>
      <c r="M57" s="20">
        <f t="shared" si="11"/>
        <v>0.0015247141966581873</v>
      </c>
      <c r="N57" s="21">
        <f t="shared" si="12"/>
        <v>0.5896003193777606</v>
      </c>
      <c r="O57" s="22">
        <f t="shared" si="13"/>
        <v>0.0008989719773094729</v>
      </c>
      <c r="P57">
        <v>38</v>
      </c>
      <c r="Q57">
        <v>0.000872</v>
      </c>
      <c r="S57" s="15">
        <f t="shared" si="14"/>
        <v>278.49821903074286</v>
      </c>
      <c r="T57" s="15">
        <f t="shared" si="15"/>
        <v>164.20263888666352</v>
      </c>
    </row>
    <row r="58" spans="1:20" ht="12.75">
      <c r="A58">
        <v>39</v>
      </c>
      <c r="B58">
        <v>0.00207</v>
      </c>
      <c r="C58">
        <f t="shared" si="3"/>
        <v>0.00207</v>
      </c>
      <c r="D58" s="49">
        <v>0.00207</v>
      </c>
      <c r="E58" s="16">
        <f t="shared" si="8"/>
        <v>109</v>
      </c>
      <c r="F58" s="17">
        <f t="shared" si="9"/>
        <v>8.084436343089145</v>
      </c>
      <c r="G58" s="18">
        <f t="shared" si="4"/>
        <v>1</v>
      </c>
      <c r="H58" s="15">
        <f t="shared" si="2"/>
        <v>97013.23611706974</v>
      </c>
      <c r="I58" s="8">
        <f t="shared" si="5"/>
        <v>88652.24323675882</v>
      </c>
      <c r="J58" s="9">
        <f t="shared" si="6"/>
        <v>1241.1314053146245</v>
      </c>
      <c r="K58" s="8">
        <f t="shared" si="7"/>
        <v>89893.37464207344</v>
      </c>
      <c r="L58" s="19">
        <f t="shared" si="10"/>
        <v>1</v>
      </c>
      <c r="M58" s="20">
        <f t="shared" si="11"/>
        <v>0.0008084436343089148</v>
      </c>
      <c r="N58" s="21">
        <f t="shared" si="12"/>
        <v>0.5814598810431564</v>
      </c>
      <c r="O58" s="22">
        <f t="shared" si="13"/>
        <v>0.00047007753943535864</v>
      </c>
      <c r="P58">
        <v>39</v>
      </c>
      <c r="Q58">
        <v>0.000945</v>
      </c>
      <c r="S58" s="15">
        <f t="shared" si="14"/>
        <v>134.84006196311017</v>
      </c>
      <c r="T58" s="15">
        <f t="shared" si="15"/>
        <v>78.40408638892188</v>
      </c>
    </row>
    <row r="59" spans="1:20" ht="12.75">
      <c r="A59">
        <v>40</v>
      </c>
      <c r="B59">
        <v>0.002234</v>
      </c>
      <c r="C59">
        <f t="shared" si="3"/>
        <v>0.002234</v>
      </c>
      <c r="D59" s="48">
        <v>0.002234</v>
      </c>
      <c r="E59" s="16">
        <f t="shared" si="8"/>
        <v>110</v>
      </c>
      <c r="F59" s="17">
        <f t="shared" si="9"/>
        <v>4.0966930886042086</v>
      </c>
      <c r="G59" s="18">
        <f t="shared" si="4"/>
        <v>1</v>
      </c>
      <c r="H59" s="15">
        <f t="shared" si="2"/>
        <v>49160.317063250506</v>
      </c>
      <c r="I59" s="8">
        <f t="shared" si="5"/>
        <v>40733.05757882293</v>
      </c>
      <c r="J59" s="9">
        <f t="shared" si="6"/>
        <v>570.2628061035216</v>
      </c>
      <c r="K59" s="8">
        <f t="shared" si="7"/>
        <v>41303.320384926454</v>
      </c>
      <c r="L59" s="19">
        <f t="shared" si="10"/>
        <v>1</v>
      </c>
      <c r="M59" s="20">
        <f t="shared" si="11"/>
        <v>0.000409669308860421</v>
      </c>
      <c r="N59" s="21">
        <f t="shared" si="12"/>
        <v>0.5734318353482805</v>
      </c>
      <c r="O59" s="22">
        <f t="shared" si="13"/>
        <v>0.0002349174236656928</v>
      </c>
      <c r="P59">
        <v>40</v>
      </c>
      <c r="Q59">
        <v>0.001043</v>
      </c>
      <c r="S59" s="15">
        <f t="shared" si="14"/>
        <v>61.954980577389684</v>
      </c>
      <c r="T59" s="15">
        <f t="shared" si="15"/>
        <v>35.52695822145964</v>
      </c>
    </row>
    <row r="60" spans="1:20" ht="12.75">
      <c r="A60">
        <v>41</v>
      </c>
      <c r="B60">
        <v>0.00242</v>
      </c>
      <c r="C60">
        <f t="shared" si="3"/>
        <v>0.00242</v>
      </c>
      <c r="D60" s="48">
        <v>0.00242</v>
      </c>
      <c r="E60" s="16">
        <f t="shared" si="8"/>
        <v>111</v>
      </c>
      <c r="F60" s="17">
        <f t="shared" si="9"/>
        <v>1.974915071799011</v>
      </c>
      <c r="G60" s="18">
        <f t="shared" si="4"/>
        <v>1</v>
      </c>
      <c r="H60" s="15">
        <f t="shared" si="2"/>
        <v>23698.98086158813</v>
      </c>
      <c r="I60" s="8">
        <f t="shared" si="5"/>
        <v>17604.339523338323</v>
      </c>
      <c r="J60" s="9">
        <f t="shared" si="6"/>
        <v>246.46075332673675</v>
      </c>
      <c r="K60" s="8">
        <f t="shared" si="7"/>
        <v>17850.80027666506</v>
      </c>
      <c r="L60" s="19">
        <f t="shared" si="10"/>
        <v>1</v>
      </c>
      <c r="M60" s="20">
        <f t="shared" si="11"/>
        <v>0.00019749150717990116</v>
      </c>
      <c r="N60" s="21">
        <f t="shared" si="12"/>
        <v>0.5655146305209866</v>
      </c>
      <c r="O60" s="22">
        <f t="shared" si="13"/>
        <v>0.00011168433671387458</v>
      </c>
      <c r="P60">
        <v>41</v>
      </c>
      <c r="Q60">
        <v>0.001168</v>
      </c>
      <c r="S60" s="15">
        <f t="shared" si="14"/>
        <v>26.776200414997593</v>
      </c>
      <c r="T60" s="15">
        <f t="shared" si="15"/>
        <v>15.142333084443251</v>
      </c>
    </row>
    <row r="61" spans="1:20" ht="12.75">
      <c r="A61">
        <v>42</v>
      </c>
      <c r="B61">
        <v>0.002628</v>
      </c>
      <c r="C61">
        <f t="shared" si="3"/>
        <v>0.002628</v>
      </c>
      <c r="D61" s="48">
        <v>0.002628</v>
      </c>
      <c r="E61" s="16">
        <f t="shared" si="8"/>
        <v>112</v>
      </c>
      <c r="F61" s="17">
        <f t="shared" si="9"/>
        <v>0.9009139326601852</v>
      </c>
      <c r="G61" s="18">
        <f t="shared" si="4"/>
        <v>1</v>
      </c>
      <c r="H61" s="15">
        <f t="shared" si="2"/>
        <v>10810.967191922222</v>
      </c>
      <c r="I61" s="8">
        <f t="shared" si="5"/>
        <v>7039.833084742839</v>
      </c>
      <c r="J61" s="9">
        <f t="shared" si="6"/>
        <v>98.55766318639984</v>
      </c>
      <c r="K61" s="8">
        <f t="shared" si="7"/>
        <v>7138.390747929238</v>
      </c>
      <c r="L61" s="19">
        <f t="shared" si="10"/>
        <v>1</v>
      </c>
      <c r="M61" s="20">
        <f t="shared" si="11"/>
        <v>9.009139326601855E-05</v>
      </c>
      <c r="N61" s="21">
        <f t="shared" si="12"/>
        <v>0.5577067362139907</v>
      </c>
      <c r="O61" s="22">
        <f t="shared" si="13"/>
        <v>5.02445768993623E-05</v>
      </c>
      <c r="P61">
        <v>42</v>
      </c>
      <c r="Q61">
        <v>0.001322</v>
      </c>
      <c r="S61" s="15">
        <f t="shared" si="14"/>
        <v>10.707586121893858</v>
      </c>
      <c r="T61" s="15">
        <f t="shared" si="15"/>
        <v>5.9716929087716455</v>
      </c>
    </row>
    <row r="62" spans="1:20" ht="12.75">
      <c r="A62">
        <v>43</v>
      </c>
      <c r="B62">
        <v>0.00286</v>
      </c>
      <c r="C62">
        <f t="shared" si="3"/>
        <v>0.00286</v>
      </c>
      <c r="D62" s="48">
        <v>0.00286</v>
      </c>
      <c r="E62" s="16">
        <f t="shared" si="8"/>
        <v>113</v>
      </c>
      <c r="F62" s="17">
        <f t="shared" si="9"/>
        <v>0.386480773530731</v>
      </c>
      <c r="G62" s="18">
        <f t="shared" si="4"/>
        <v>1</v>
      </c>
      <c r="H62" s="15">
        <f t="shared" si="2"/>
        <v>4637.769282368772</v>
      </c>
      <c r="I62" s="8">
        <f t="shared" si="5"/>
        <v>2500.6214655604663</v>
      </c>
      <c r="J62" s="9">
        <f t="shared" si="6"/>
        <v>35.008700517846556</v>
      </c>
      <c r="K62" s="8">
        <f t="shared" si="7"/>
        <v>2535.630166078313</v>
      </c>
      <c r="L62" s="19">
        <f t="shared" si="10"/>
        <v>1</v>
      </c>
      <c r="M62" s="20">
        <f t="shared" si="11"/>
        <v>3.864807735307311E-05</v>
      </c>
      <c r="N62" s="21">
        <f t="shared" si="12"/>
        <v>0.5500066432090638</v>
      </c>
      <c r="O62" s="22">
        <f t="shared" si="13"/>
        <v>2.125669929144798E-05</v>
      </c>
      <c r="P62">
        <v>43</v>
      </c>
      <c r="Q62">
        <v>0.001505</v>
      </c>
      <c r="S62" s="15">
        <f t="shared" si="14"/>
        <v>3.8034452491174693</v>
      </c>
      <c r="T62" s="15">
        <f t="shared" si="15"/>
        <v>2.091920154096561</v>
      </c>
    </row>
    <row r="63" spans="1:20" ht="12.75">
      <c r="A63">
        <v>44</v>
      </c>
      <c r="B63">
        <v>0.003117</v>
      </c>
      <c r="C63">
        <f t="shared" si="3"/>
        <v>0.003117</v>
      </c>
      <c r="D63" s="48">
        <v>0.003117</v>
      </c>
      <c r="E63" s="16">
        <f t="shared" si="8"/>
        <v>114</v>
      </c>
      <c r="F63" s="17">
        <f t="shared" si="9"/>
        <v>0.15476134263067087</v>
      </c>
      <c r="G63" s="18">
        <f t="shared" si="4"/>
        <v>1</v>
      </c>
      <c r="H63" s="15">
        <f t="shared" si="2"/>
        <v>1857.1361115680504</v>
      </c>
      <c r="I63" s="8">
        <f t="shared" si="5"/>
        <v>678.4940545102625</v>
      </c>
      <c r="J63" s="9">
        <f t="shared" si="6"/>
        <v>9.498916763143683</v>
      </c>
      <c r="K63" s="8">
        <f t="shared" si="7"/>
        <v>687.9929712734062</v>
      </c>
      <c r="L63" s="19">
        <f t="shared" si="10"/>
        <v>1</v>
      </c>
      <c r="M63" s="20">
        <f t="shared" si="11"/>
        <v>1.547613426306709E-05</v>
      </c>
      <c r="N63" s="21">
        <f t="shared" si="12"/>
        <v>0.5424128631253095</v>
      </c>
      <c r="O63" s="22">
        <f t="shared" si="13"/>
        <v>8.394454295741921E-06</v>
      </c>
      <c r="P63">
        <v>44</v>
      </c>
      <c r="Q63">
        <v>0.001715</v>
      </c>
      <c r="S63" s="15">
        <f t="shared" si="14"/>
        <v>1.0319894569101093</v>
      </c>
      <c r="T63" s="15">
        <f t="shared" si="15"/>
        <v>0.5597643560377455</v>
      </c>
    </row>
    <row r="64" spans="1:20" ht="12.75">
      <c r="A64">
        <v>45</v>
      </c>
      <c r="B64">
        <v>0.003396</v>
      </c>
      <c r="C64">
        <f t="shared" si="3"/>
        <v>0.003396</v>
      </c>
      <c r="D64" s="49">
        <v>0.003396</v>
      </c>
      <c r="E64" s="16">
        <f t="shared" si="8"/>
        <v>115</v>
      </c>
      <c r="F64" s="17">
        <f t="shared" si="9"/>
        <v>0.05733274748605721</v>
      </c>
      <c r="G64" s="18">
        <f t="shared" si="4"/>
        <v>1</v>
      </c>
      <c r="H64" s="15">
        <f t="shared" si="2"/>
        <v>687.9929698326865</v>
      </c>
      <c r="I64" s="8">
        <f t="shared" si="5"/>
        <v>1.4407196431420743E-06</v>
      </c>
      <c r="J64" s="9">
        <f t="shared" si="6"/>
        <v>2.0170075003989057E-08</v>
      </c>
      <c r="K64" s="8">
        <f t="shared" si="7"/>
        <v>1.4608897181460635E-06</v>
      </c>
      <c r="L64" s="19">
        <f t="shared" si="10"/>
        <v>1</v>
      </c>
      <c r="M64" s="20">
        <f t="shared" si="11"/>
        <v>5.733274748605723E-06</v>
      </c>
      <c r="N64" s="21">
        <f t="shared" si="12"/>
        <v>0.5349239281314688</v>
      </c>
      <c r="O64" s="22">
        <f t="shared" si="13"/>
        <v>3.0668658495811327E-06</v>
      </c>
      <c r="P64">
        <v>45</v>
      </c>
      <c r="Q64">
        <v>0.001948</v>
      </c>
      <c r="S64" s="15">
        <f t="shared" si="14"/>
        <v>2.191334577219095E-09</v>
      </c>
      <c r="T64" s="15">
        <f t="shared" si="15"/>
        <v>1.1721972998963498E-09</v>
      </c>
    </row>
    <row r="65" spans="1:20" ht="12.75">
      <c r="A65">
        <v>46</v>
      </c>
      <c r="B65">
        <v>0.003703</v>
      </c>
      <c r="C65">
        <f t="shared" si="3"/>
        <v>0.003703</v>
      </c>
      <c r="D65" s="49">
        <v>0.003703</v>
      </c>
      <c r="E65" s="16">
        <f t="shared" si="8"/>
      </c>
      <c r="F65" s="17">
        <f t="shared" si="9"/>
      </c>
      <c r="G65" s="18">
        <f t="shared" si="4"/>
      </c>
      <c r="H65" s="15">
        <f t="shared" si="2"/>
      </c>
      <c r="I65" s="8">
        <f t="shared" si="5"/>
      </c>
      <c r="J65" s="9">
        <f t="shared" si="6"/>
      </c>
      <c r="K65" s="8">
        <f t="shared" si="7"/>
      </c>
      <c r="L65" s="19">
        <f t="shared" si="10"/>
      </c>
      <c r="M65" s="20">
        <f t="shared" si="11"/>
      </c>
      <c r="N65" s="21">
        <f t="shared" si="12"/>
      </c>
      <c r="O65" s="22">
        <f t="shared" si="13"/>
      </c>
      <c r="P65">
        <v>46</v>
      </c>
      <c r="Q65">
        <v>0.002198</v>
      </c>
      <c r="S65" s="15">
        <f t="shared" si="14"/>
        <v>0</v>
      </c>
      <c r="T65" s="15">
        <f t="shared" si="15"/>
        <v>0</v>
      </c>
    </row>
    <row r="66" spans="1:20" ht="12.75">
      <c r="A66">
        <v>47</v>
      </c>
      <c r="B66">
        <v>0.004051</v>
      </c>
      <c r="C66">
        <f t="shared" si="3"/>
        <v>0.004051</v>
      </c>
      <c r="D66" s="49">
        <v>0.004051</v>
      </c>
      <c r="E66" s="16">
        <f t="shared" si="8"/>
      </c>
      <c r="F66" s="17">
        <f t="shared" si="9"/>
      </c>
      <c r="G66" s="18">
        <f t="shared" si="4"/>
      </c>
      <c r="H66" s="15">
        <f t="shared" si="2"/>
      </c>
      <c r="I66" s="8">
        <f t="shared" si="5"/>
      </c>
      <c r="J66" s="9">
        <f t="shared" si="6"/>
      </c>
      <c r="K66" s="8">
        <f t="shared" si="7"/>
      </c>
      <c r="L66" s="19">
        <f t="shared" si="10"/>
      </c>
      <c r="M66" s="20">
        <f t="shared" si="11"/>
      </c>
      <c r="N66" s="21">
        <f t="shared" si="12"/>
      </c>
      <c r="O66" s="22">
        <f t="shared" si="13"/>
      </c>
      <c r="P66">
        <v>47</v>
      </c>
      <c r="Q66">
        <v>0.002463</v>
      </c>
      <c r="S66" s="15">
        <f t="shared" si="14"/>
        <v>0</v>
      </c>
      <c r="T66" s="15">
        <f t="shared" si="15"/>
        <v>0</v>
      </c>
    </row>
    <row r="67" spans="1:20" ht="12.75">
      <c r="A67">
        <v>48</v>
      </c>
      <c r="B67">
        <v>0.004444</v>
      </c>
      <c r="C67">
        <f t="shared" si="3"/>
        <v>0.004444</v>
      </c>
      <c r="D67" s="49">
        <v>0.004444</v>
      </c>
      <c r="E67" s="16">
        <f t="shared" si="8"/>
      </c>
      <c r="F67" s="17">
        <f t="shared" si="9"/>
      </c>
      <c r="G67" s="18">
        <f t="shared" si="4"/>
      </c>
      <c r="H67" s="15">
        <f t="shared" si="2"/>
      </c>
      <c r="I67" s="8">
        <f t="shared" si="5"/>
      </c>
      <c r="J67" s="9">
        <f t="shared" si="6"/>
      </c>
      <c r="K67" s="8">
        <f t="shared" si="7"/>
      </c>
      <c r="L67" s="19">
        <f t="shared" si="10"/>
      </c>
      <c r="M67" s="20">
        <f t="shared" si="11"/>
      </c>
      <c r="N67" s="21">
        <f t="shared" si="12"/>
      </c>
      <c r="O67" s="22">
        <f t="shared" si="13"/>
      </c>
      <c r="P67">
        <v>48</v>
      </c>
      <c r="Q67">
        <v>0.00274</v>
      </c>
      <c r="S67" s="15">
        <f t="shared" si="14"/>
        <v>0</v>
      </c>
      <c r="T67" s="15">
        <f t="shared" si="15"/>
        <v>0</v>
      </c>
    </row>
    <row r="68" spans="1:20" ht="12.75">
      <c r="A68">
        <v>49</v>
      </c>
      <c r="B68">
        <v>0.004878</v>
      </c>
      <c r="C68">
        <f t="shared" si="3"/>
        <v>0.004878</v>
      </c>
      <c r="D68" s="49">
        <v>0.004878</v>
      </c>
      <c r="E68" s="16">
        <f t="shared" si="8"/>
      </c>
      <c r="F68" s="17">
        <f t="shared" si="9"/>
      </c>
      <c r="G68" s="18">
        <f t="shared" si="4"/>
      </c>
      <c r="H68" s="15">
        <f t="shared" si="2"/>
      </c>
      <c r="I68" s="8">
        <f t="shared" si="5"/>
      </c>
      <c r="J68" s="9">
        <f t="shared" si="6"/>
      </c>
      <c r="K68" s="8">
        <f t="shared" si="7"/>
      </c>
      <c r="L68" s="19">
        <f t="shared" si="10"/>
      </c>
      <c r="M68" s="20">
        <f t="shared" si="11"/>
      </c>
      <c r="N68" s="21">
        <f t="shared" si="12"/>
      </c>
      <c r="O68" s="22">
        <f t="shared" si="13"/>
      </c>
      <c r="P68">
        <v>49</v>
      </c>
      <c r="Q68">
        <v>0.003028</v>
      </c>
      <c r="S68" s="15">
        <f t="shared" si="14"/>
        <v>0</v>
      </c>
      <c r="T68" s="15">
        <f t="shared" si="15"/>
        <v>0</v>
      </c>
    </row>
    <row r="69" spans="1:20" ht="12.75">
      <c r="A69">
        <v>50</v>
      </c>
      <c r="B69">
        <v>0.0026735</v>
      </c>
      <c r="C69">
        <f>D69*0.5</f>
        <v>0.0026735</v>
      </c>
      <c r="D69" s="48">
        <v>0.005347</v>
      </c>
      <c r="E69" s="16">
        <f t="shared" si="8"/>
      </c>
      <c r="F69" s="17">
        <f t="shared" si="9"/>
      </c>
      <c r="G69" s="18">
        <f t="shared" si="4"/>
      </c>
      <c r="H69" s="15">
        <f t="shared" si="2"/>
      </c>
      <c r="I69" s="8">
        <f t="shared" si="5"/>
      </c>
      <c r="J69" s="9">
        <f t="shared" si="6"/>
      </c>
      <c r="K69" s="8">
        <f t="shared" si="7"/>
      </c>
      <c r="L69" s="19">
        <f t="shared" si="10"/>
      </c>
      <c r="M69" s="20">
        <f t="shared" si="11"/>
      </c>
      <c r="N69" s="21">
        <f t="shared" si="12"/>
      </c>
      <c r="O69" s="22">
        <f t="shared" si="13"/>
      </c>
      <c r="P69">
        <v>50</v>
      </c>
      <c r="Q69">
        <v>0.00333</v>
      </c>
      <c r="S69" s="15">
        <f t="shared" si="14"/>
        <v>0</v>
      </c>
      <c r="T69" s="15">
        <f t="shared" si="15"/>
        <v>0</v>
      </c>
    </row>
    <row r="70" spans="1:20" ht="12.75">
      <c r="A70">
        <v>51</v>
      </c>
      <c r="B70">
        <v>0.002919</v>
      </c>
      <c r="C70">
        <f aca="true" t="shared" si="16" ref="C70:C83">D70*0.5</f>
        <v>0.002919</v>
      </c>
      <c r="D70" s="48">
        <v>0.005838</v>
      </c>
      <c r="E70" s="16">
        <f t="shared" si="8"/>
      </c>
      <c r="F70" s="17">
        <f aca="true" t="shared" si="17" ref="F70:F133">IF(E70="","",(1-VLOOKUP(E70,$A$19:$B$134,2,FALSE))*F69)</f>
      </c>
      <c r="G70" s="18">
        <f t="shared" si="4"/>
      </c>
      <c r="I70" s="8">
        <f t="shared" si="5"/>
      </c>
      <c r="J70" s="9">
        <f t="shared" si="6"/>
      </c>
      <c r="K70" s="8">
        <f t="shared" si="7"/>
      </c>
      <c r="L70" s="19">
        <f t="shared" si="10"/>
      </c>
      <c r="M70" s="20">
        <f t="shared" si="11"/>
      </c>
      <c r="N70" s="21">
        <f t="shared" si="12"/>
      </c>
      <c r="O70" s="22">
        <f t="shared" si="13"/>
      </c>
      <c r="P70">
        <v>51</v>
      </c>
      <c r="Q70">
        <v>0.003647</v>
      </c>
      <c r="S70" s="15">
        <f t="shared" si="14"/>
        <v>0</v>
      </c>
      <c r="T70" s="15">
        <f t="shared" si="15"/>
        <v>0</v>
      </c>
    </row>
    <row r="71" spans="1:20" ht="12.75">
      <c r="A71">
        <v>52</v>
      </c>
      <c r="B71">
        <v>0.0031685</v>
      </c>
      <c r="C71">
        <f t="shared" si="16"/>
        <v>0.0031685</v>
      </c>
      <c r="D71" s="48">
        <v>0.006337</v>
      </c>
      <c r="E71" s="16">
        <f t="shared" si="8"/>
      </c>
      <c r="F71" s="17">
        <f t="shared" si="17"/>
      </c>
      <c r="G71" s="18">
        <f t="shared" si="4"/>
      </c>
      <c r="I71" s="8">
        <f t="shared" si="5"/>
      </c>
      <c r="J71" s="9">
        <f t="shared" si="6"/>
      </c>
      <c r="K71" s="8">
        <f t="shared" si="7"/>
      </c>
      <c r="L71" s="19">
        <f t="shared" si="10"/>
      </c>
      <c r="M71" s="20">
        <f t="shared" si="11"/>
      </c>
      <c r="N71" s="21">
        <f t="shared" si="12"/>
      </c>
      <c r="O71" s="22">
        <f t="shared" si="13"/>
      </c>
      <c r="P71">
        <v>52</v>
      </c>
      <c r="Q71">
        <v>0.00398</v>
      </c>
      <c r="S71" s="15">
        <f t="shared" si="14"/>
        <v>0</v>
      </c>
      <c r="T71" s="15">
        <f t="shared" si="15"/>
        <v>0</v>
      </c>
    </row>
    <row r="72" spans="1:20" ht="12.75">
      <c r="A72">
        <v>53</v>
      </c>
      <c r="B72">
        <v>0.0034185</v>
      </c>
      <c r="C72">
        <f t="shared" si="16"/>
        <v>0.0034185</v>
      </c>
      <c r="D72" s="48">
        <v>0.006837</v>
      </c>
      <c r="E72" s="16">
        <f t="shared" si="8"/>
      </c>
      <c r="F72" s="17">
        <f t="shared" si="17"/>
      </c>
      <c r="G72" s="18">
        <f t="shared" si="4"/>
      </c>
      <c r="I72" s="8">
        <f t="shared" si="5"/>
      </c>
      <c r="J72" s="9">
        <f t="shared" si="6"/>
      </c>
      <c r="K72" s="8">
        <f t="shared" si="7"/>
      </c>
      <c r="L72" s="19">
        <f t="shared" si="10"/>
      </c>
      <c r="M72" s="20">
        <f t="shared" si="11"/>
      </c>
      <c r="N72" s="21">
        <f t="shared" si="12"/>
      </c>
      <c r="O72" s="22">
        <f t="shared" si="13"/>
      </c>
      <c r="P72">
        <v>53</v>
      </c>
      <c r="Q72">
        <v>0.004331</v>
      </c>
      <c r="S72" s="15">
        <f t="shared" si="14"/>
        <v>0</v>
      </c>
      <c r="T72" s="15">
        <f t="shared" si="15"/>
        <v>0</v>
      </c>
    </row>
    <row r="73" spans="1:20" ht="12.75">
      <c r="A73">
        <v>54</v>
      </c>
      <c r="B73">
        <v>0.0036735</v>
      </c>
      <c r="C73">
        <f t="shared" si="16"/>
        <v>0.0036735</v>
      </c>
      <c r="D73" s="48">
        <v>0.007347</v>
      </c>
      <c r="E73" s="16">
        <f t="shared" si="8"/>
      </c>
      <c r="F73" s="17">
        <f t="shared" si="17"/>
      </c>
      <c r="G73" s="18">
        <f t="shared" si="4"/>
      </c>
      <c r="I73" s="8">
        <f t="shared" si="5"/>
      </c>
      <c r="J73" s="9">
        <f t="shared" si="6"/>
      </c>
      <c r="K73" s="8">
        <f t="shared" si="7"/>
      </c>
      <c r="L73" s="19">
        <f t="shared" si="10"/>
      </c>
      <c r="M73" s="20">
        <f t="shared" si="11"/>
      </c>
      <c r="N73" s="21">
        <f t="shared" si="12"/>
      </c>
      <c r="O73" s="22">
        <f t="shared" si="13"/>
      </c>
      <c r="P73">
        <v>54</v>
      </c>
      <c r="Q73">
        <v>0.004698</v>
      </c>
      <c r="S73" s="15">
        <f t="shared" si="14"/>
        <v>0</v>
      </c>
      <c r="T73" s="15">
        <f t="shared" si="15"/>
        <v>0</v>
      </c>
    </row>
    <row r="74" spans="1:20" ht="12.75">
      <c r="A74">
        <v>55</v>
      </c>
      <c r="B74">
        <v>0.0039525</v>
      </c>
      <c r="C74">
        <f t="shared" si="16"/>
        <v>0.0039525</v>
      </c>
      <c r="D74" s="49">
        <v>0.007905</v>
      </c>
      <c r="E74" s="16">
        <f t="shared" si="8"/>
      </c>
      <c r="F74" s="17">
        <f t="shared" si="17"/>
      </c>
      <c r="G74" s="18">
        <f t="shared" si="4"/>
      </c>
      <c r="I74" s="8">
        <f t="shared" si="5"/>
      </c>
      <c r="J74" s="9">
        <f t="shared" si="6"/>
      </c>
      <c r="K74" s="8">
        <f t="shared" si="7"/>
      </c>
      <c r="L74" s="19">
        <f t="shared" si="10"/>
      </c>
      <c r="M74" s="20">
        <f t="shared" si="11"/>
      </c>
      <c r="N74" s="21">
        <f t="shared" si="12"/>
      </c>
      <c r="O74" s="22">
        <f t="shared" si="13"/>
      </c>
      <c r="P74">
        <v>55</v>
      </c>
      <c r="Q74">
        <v>0.005077</v>
      </c>
      <c r="S74" s="15">
        <f t="shared" si="14"/>
        <v>0</v>
      </c>
      <c r="T74" s="15">
        <f t="shared" si="15"/>
        <v>0</v>
      </c>
    </row>
    <row r="75" spans="1:20" ht="12.75">
      <c r="A75">
        <v>56</v>
      </c>
      <c r="B75">
        <v>0.004254</v>
      </c>
      <c r="C75">
        <f t="shared" si="16"/>
        <v>0.004254</v>
      </c>
      <c r="D75" s="49">
        <v>0.008508</v>
      </c>
      <c r="E75" s="16">
        <f t="shared" si="8"/>
      </c>
      <c r="F75" s="17">
        <f t="shared" si="17"/>
      </c>
      <c r="G75" s="18">
        <f t="shared" si="4"/>
      </c>
      <c r="I75" s="8">
        <f t="shared" si="5"/>
      </c>
      <c r="J75" s="9">
        <f t="shared" si="6"/>
      </c>
      <c r="K75" s="8">
        <f t="shared" si="7"/>
      </c>
      <c r="L75" s="19">
        <f t="shared" si="10"/>
      </c>
      <c r="M75" s="20">
        <f t="shared" si="11"/>
      </c>
      <c r="N75" s="21">
        <f t="shared" si="12"/>
      </c>
      <c r="O75" s="22">
        <f t="shared" si="13"/>
      </c>
      <c r="P75">
        <v>56</v>
      </c>
      <c r="Q75">
        <v>0.005465</v>
      </c>
      <c r="S75" s="15">
        <f t="shared" si="14"/>
        <v>0</v>
      </c>
      <c r="T75" s="15">
        <f t="shared" si="15"/>
        <v>0</v>
      </c>
    </row>
    <row r="76" spans="1:20" ht="12.75">
      <c r="A76">
        <v>57</v>
      </c>
      <c r="B76">
        <v>0.004558</v>
      </c>
      <c r="C76">
        <f t="shared" si="16"/>
        <v>0.004558</v>
      </c>
      <c r="D76" s="49">
        <v>0.009116</v>
      </c>
      <c r="E76" s="16">
        <f t="shared" si="8"/>
      </c>
      <c r="F76" s="17">
        <f t="shared" si="17"/>
      </c>
      <c r="G76" s="18">
        <f t="shared" si="4"/>
      </c>
      <c r="I76" s="8">
        <f t="shared" si="5"/>
      </c>
      <c r="J76" s="9">
        <f t="shared" si="6"/>
      </c>
      <c r="K76" s="8">
        <f t="shared" si="7"/>
      </c>
      <c r="L76" s="19">
        <f t="shared" si="10"/>
      </c>
      <c r="M76" s="20">
        <f t="shared" si="11"/>
      </c>
      <c r="N76" s="21">
        <f t="shared" si="12"/>
      </c>
      <c r="O76" s="22">
        <f t="shared" si="13"/>
      </c>
      <c r="P76">
        <v>57</v>
      </c>
      <c r="Q76">
        <v>0.005861</v>
      </c>
      <c r="S76" s="15">
        <f t="shared" si="14"/>
        <v>0</v>
      </c>
      <c r="T76" s="15">
        <f t="shared" si="15"/>
        <v>0</v>
      </c>
    </row>
    <row r="77" spans="1:20" ht="12.75">
      <c r="A77">
        <v>58</v>
      </c>
      <c r="B77">
        <v>0.0048615</v>
      </c>
      <c r="C77">
        <f t="shared" si="16"/>
        <v>0.0048615</v>
      </c>
      <c r="D77" s="49">
        <v>0.009723</v>
      </c>
      <c r="E77" s="16">
        <f t="shared" si="8"/>
      </c>
      <c r="F77" s="17">
        <f t="shared" si="17"/>
      </c>
      <c r="G77" s="18">
        <f t="shared" si="4"/>
      </c>
      <c r="I77" s="8">
        <f t="shared" si="5"/>
      </c>
      <c r="J77" s="9">
        <f t="shared" si="6"/>
      </c>
      <c r="K77" s="8">
        <f t="shared" si="7"/>
      </c>
      <c r="L77" s="19">
        <f t="shared" si="10"/>
      </c>
      <c r="M77" s="20">
        <f t="shared" si="11"/>
      </c>
      <c r="N77" s="21">
        <f t="shared" si="12"/>
      </c>
      <c r="O77" s="22">
        <f t="shared" si="13"/>
      </c>
      <c r="P77">
        <v>58</v>
      </c>
      <c r="Q77">
        <v>0.006265</v>
      </c>
      <c r="S77" s="15">
        <f t="shared" si="14"/>
        <v>0</v>
      </c>
      <c r="T77" s="15">
        <f t="shared" si="15"/>
        <v>0</v>
      </c>
    </row>
    <row r="78" spans="1:20" ht="12.75">
      <c r="A78">
        <v>59</v>
      </c>
      <c r="B78">
        <v>0.005177</v>
      </c>
      <c r="C78">
        <f t="shared" si="16"/>
        <v>0.005177</v>
      </c>
      <c r="D78" s="49">
        <v>0.010354</v>
      </c>
      <c r="E78" s="16">
        <f t="shared" si="8"/>
      </c>
      <c r="F78" s="17">
        <f t="shared" si="17"/>
      </c>
      <c r="G78" s="18">
        <f t="shared" si="4"/>
      </c>
      <c r="I78" s="8">
        <f t="shared" si="5"/>
      </c>
      <c r="J78" s="9">
        <f t="shared" si="6"/>
      </c>
      <c r="K78" s="8">
        <f t="shared" si="7"/>
      </c>
      <c r="L78" s="19">
        <f t="shared" si="10"/>
      </c>
      <c r="M78" s="20">
        <f t="shared" si="11"/>
      </c>
      <c r="N78" s="21">
        <f t="shared" si="12"/>
      </c>
      <c r="O78" s="22">
        <f t="shared" si="13"/>
      </c>
      <c r="P78">
        <v>59</v>
      </c>
      <c r="Q78">
        <v>0.006694</v>
      </c>
      <c r="S78" s="15">
        <f t="shared" si="14"/>
        <v>0</v>
      </c>
      <c r="T78" s="15">
        <f t="shared" si="15"/>
        <v>0</v>
      </c>
    </row>
    <row r="79" spans="1:20" ht="12.75">
      <c r="A79">
        <v>60</v>
      </c>
      <c r="B79">
        <v>0.005523</v>
      </c>
      <c r="C79">
        <f t="shared" si="16"/>
        <v>0.005523</v>
      </c>
      <c r="D79" s="48">
        <v>0.011046</v>
      </c>
      <c r="E79" s="16">
        <f t="shared" si="8"/>
      </c>
      <c r="F79" s="17">
        <f t="shared" si="17"/>
      </c>
      <c r="G79" s="18">
        <f t="shared" si="4"/>
      </c>
      <c r="I79" s="8">
        <f t="shared" si="5"/>
      </c>
      <c r="J79" s="9">
        <f t="shared" si="6"/>
      </c>
      <c r="K79" s="8">
        <f t="shared" si="7"/>
      </c>
      <c r="L79" s="19">
        <f t="shared" si="10"/>
      </c>
      <c r="M79" s="20">
        <f t="shared" si="11"/>
      </c>
      <c r="N79" s="21">
        <f t="shared" si="12"/>
      </c>
      <c r="O79" s="22">
        <f t="shared" si="13"/>
      </c>
      <c r="P79">
        <v>60</v>
      </c>
      <c r="Q79">
        <v>0.00717</v>
      </c>
      <c r="S79" s="15">
        <f t="shared" si="14"/>
        <v>0</v>
      </c>
      <c r="T79" s="15">
        <f t="shared" si="15"/>
        <v>0</v>
      </c>
    </row>
    <row r="80" spans="1:20" ht="12.75">
      <c r="A80">
        <v>61</v>
      </c>
      <c r="B80">
        <v>0.0059175</v>
      </c>
      <c r="C80">
        <f t="shared" si="16"/>
        <v>0.0059175</v>
      </c>
      <c r="D80" s="48">
        <v>0.011835</v>
      </c>
      <c r="E80" s="16">
        <f>IF(E79&lt;MAX($A$19:$A$134),E79+1,"")</f>
      </c>
      <c r="F80" s="17">
        <f t="shared" si="17"/>
      </c>
      <c r="G80" s="18">
        <f t="shared" si="4"/>
      </c>
      <c r="I80" s="8">
        <f t="shared" si="5"/>
      </c>
      <c r="J80" s="9">
        <f t="shared" si="6"/>
      </c>
      <c r="K80" s="8">
        <f t="shared" si="7"/>
      </c>
      <c r="L80" s="19">
        <f t="shared" si="10"/>
      </c>
      <c r="M80" s="20">
        <f t="shared" si="11"/>
      </c>
      <c r="N80" s="21">
        <f t="shared" si="12"/>
      </c>
      <c r="O80" s="22">
        <f t="shared" si="13"/>
      </c>
      <c r="P80">
        <v>61</v>
      </c>
      <c r="Q80">
        <v>0.007714</v>
      </c>
      <c r="S80" s="15">
        <f t="shared" si="14"/>
        <v>0</v>
      </c>
      <c r="T80" s="15">
        <f t="shared" si="15"/>
        <v>0</v>
      </c>
    </row>
    <row r="81" spans="1:20" ht="12.75">
      <c r="A81">
        <v>62</v>
      </c>
      <c r="B81">
        <v>0.006364</v>
      </c>
      <c r="C81">
        <f t="shared" si="16"/>
        <v>0.006364</v>
      </c>
      <c r="D81" s="48">
        <v>0.012728</v>
      </c>
      <c r="E81" s="16">
        <f t="shared" si="8"/>
      </c>
      <c r="F81" s="17">
        <f t="shared" si="17"/>
      </c>
      <c r="G81" s="18">
        <f t="shared" si="4"/>
      </c>
      <c r="I81" s="8">
        <f t="shared" si="5"/>
      </c>
      <c r="J81" s="9">
        <f t="shared" si="6"/>
      </c>
      <c r="K81" s="8">
        <f t="shared" si="7"/>
      </c>
      <c r="L81" s="19">
        <f t="shared" si="10"/>
      </c>
      <c r="M81" s="20">
        <f t="shared" si="11"/>
      </c>
      <c r="N81" s="21">
        <f t="shared" si="12"/>
      </c>
      <c r="O81" s="22">
        <f t="shared" si="13"/>
      </c>
      <c r="P81">
        <v>62</v>
      </c>
      <c r="Q81">
        <v>0.008348</v>
      </c>
      <c r="S81" s="15">
        <f t="shared" si="14"/>
        <v>0</v>
      </c>
      <c r="T81" s="15">
        <f t="shared" si="15"/>
        <v>0</v>
      </c>
    </row>
    <row r="82" spans="1:20" ht="12.75">
      <c r="A82">
        <v>63</v>
      </c>
      <c r="B82">
        <v>0.0068715</v>
      </c>
      <c r="C82">
        <f t="shared" si="16"/>
        <v>0.0068715</v>
      </c>
      <c r="D82" s="48">
        <v>0.013743</v>
      </c>
      <c r="E82" s="16">
        <f t="shared" si="8"/>
      </c>
      <c r="F82" s="17">
        <f t="shared" si="17"/>
      </c>
      <c r="G82" s="18">
        <f t="shared" si="4"/>
      </c>
      <c r="I82" s="8">
        <f t="shared" si="5"/>
      </c>
      <c r="J82" s="9">
        <f t="shared" si="6"/>
      </c>
      <c r="K82" s="8">
        <f t="shared" si="7"/>
      </c>
      <c r="L82" s="19">
        <f t="shared" si="10"/>
      </c>
      <c r="M82" s="20">
        <f t="shared" si="11"/>
      </c>
      <c r="N82" s="21">
        <f t="shared" si="12"/>
      </c>
      <c r="O82" s="22">
        <f t="shared" si="13"/>
      </c>
      <c r="P82">
        <v>63</v>
      </c>
      <c r="Q82">
        <v>0.009093</v>
      </c>
      <c r="S82" s="15">
        <f t="shared" si="14"/>
        <v>0</v>
      </c>
      <c r="T82" s="15">
        <f t="shared" si="15"/>
        <v>0</v>
      </c>
    </row>
    <row r="83" spans="1:20" ht="12.75">
      <c r="A83">
        <v>64</v>
      </c>
      <c r="B83">
        <v>0.0074425</v>
      </c>
      <c r="C83">
        <f t="shared" si="16"/>
        <v>0.0074425</v>
      </c>
      <c r="D83" s="48">
        <v>0.014885</v>
      </c>
      <c r="E83" s="16">
        <f t="shared" si="8"/>
      </c>
      <c r="F83" s="17">
        <f t="shared" si="17"/>
      </c>
      <c r="G83" s="18">
        <f t="shared" si="4"/>
      </c>
      <c r="I83" s="8">
        <f t="shared" si="5"/>
      </c>
      <c r="J83" s="9">
        <f t="shared" si="6"/>
      </c>
      <c r="K83" s="8">
        <f t="shared" si="7"/>
      </c>
      <c r="L83" s="19">
        <f t="shared" si="10"/>
      </c>
      <c r="M83" s="20">
        <f t="shared" si="11"/>
      </c>
      <c r="N83" s="21">
        <f t="shared" si="12"/>
      </c>
      <c r="O83" s="22">
        <f t="shared" si="13"/>
      </c>
      <c r="P83">
        <v>64</v>
      </c>
      <c r="Q83">
        <v>0.009968</v>
      </c>
      <c r="S83" s="15">
        <f t="shared" si="14"/>
        <v>0</v>
      </c>
      <c r="T83" s="15">
        <f t="shared" si="15"/>
        <v>0</v>
      </c>
    </row>
    <row r="84" spans="1:20" ht="12.75">
      <c r="A84">
        <v>65</v>
      </c>
      <c r="B84" s="37">
        <v>0.008382567567567568</v>
      </c>
      <c r="C84" s="37">
        <f>D84*$L$3</f>
        <v>0.008382567567567568</v>
      </c>
      <c r="D84" s="49">
        <v>0.016182</v>
      </c>
      <c r="E84" s="16">
        <f t="shared" si="8"/>
      </c>
      <c r="F84" s="17">
        <f t="shared" si="17"/>
      </c>
      <c r="G84" s="18">
        <f aca="true" t="shared" si="18" ref="G84:G134">IF(E84="","",(1+$F$12)^(E84-$A$10))</f>
      </c>
      <c r="I84" s="8">
        <f aca="true" t="shared" si="19" ref="I84:I134">IF(E84="","",K83-H84)</f>
      </c>
      <c r="J84" s="9">
        <f aca="true" t="shared" si="20" ref="J84:J134">IF(E84="","",I84*((1+$A$12)*(1+$F$12)-1))</f>
      </c>
      <c r="K84" s="8">
        <f aca="true" t="shared" si="21" ref="K84:K134">IF(E84="","",I84+J84)</f>
      </c>
      <c r="L84" s="19">
        <f t="shared" si="10"/>
      </c>
      <c r="M84" s="20">
        <f t="shared" si="11"/>
      </c>
      <c r="N84" s="21">
        <f t="shared" si="12"/>
      </c>
      <c r="O84" s="22">
        <f t="shared" si="13"/>
      </c>
      <c r="P84">
        <v>65</v>
      </c>
      <c r="Q84">
        <v>0.010993</v>
      </c>
      <c r="S84" s="15">
        <f t="shared" si="14"/>
        <v>0</v>
      </c>
      <c r="T84" s="15">
        <f t="shared" si="15"/>
        <v>0</v>
      </c>
    </row>
    <row r="85" spans="1:20" ht="12.75">
      <c r="A85">
        <v>66</v>
      </c>
      <c r="B85" s="37">
        <v>0.009123333333333334</v>
      </c>
      <c r="C85" s="37">
        <f>D85*$L$3</f>
        <v>0.009123333333333334</v>
      </c>
      <c r="D85" s="49">
        <v>0.017612</v>
      </c>
      <c r="E85" s="16">
        <f aca="true" t="shared" si="22" ref="E85:E134">IF(E84&lt;MAX($A$19:$A$134),E84+1,"")</f>
      </c>
      <c r="F85" s="17">
        <f t="shared" si="17"/>
      </c>
      <c r="G85" s="18">
        <f t="shared" si="18"/>
      </c>
      <c r="I85" s="8">
        <f t="shared" si="19"/>
      </c>
      <c r="J85" s="9">
        <f t="shared" si="20"/>
      </c>
      <c r="K85" s="8">
        <f t="shared" si="21"/>
      </c>
      <c r="L85" s="19">
        <f aca="true" t="shared" si="23" ref="L85:L134">IF(E85="","",L84*(1+$F$12))</f>
      </c>
      <c r="M85" s="20">
        <f aca="true" t="shared" si="24" ref="M85:M134">IF(E85="","",(1-VLOOKUP(E84,$A$19:$B$134,2,FALSE))*M84)</f>
      </c>
      <c r="N85" s="21">
        <f aca="true" t="shared" si="25" ref="N85:N134">IF(E85="","",N84/((1+$A$12)*(1+$F$12)))</f>
      </c>
      <c r="O85" s="22">
        <f aca="true" t="shared" si="26" ref="O85:O134">IF(E85="","",L85*M85*N85)</f>
      </c>
      <c r="P85">
        <v>66</v>
      </c>
      <c r="Q85">
        <v>0.012188</v>
      </c>
      <c r="S85" s="15">
        <f aca="true" t="shared" si="27" ref="S85:S134">IF(K85="",0,K85*$S$15)</f>
        <v>0</v>
      </c>
      <c r="T85" s="15">
        <f aca="true" t="shared" si="28" ref="T85:T134">IF(K85="",0,S85*N85)</f>
        <v>0</v>
      </c>
    </row>
    <row r="86" spans="1:20" ht="12.75">
      <c r="A86">
        <v>67</v>
      </c>
      <c r="B86" s="37">
        <v>0.00991382882882883</v>
      </c>
      <c r="C86" s="37">
        <f>D86*$L$3</f>
        <v>0.00991382882882883</v>
      </c>
      <c r="D86" s="49">
        <v>0.019138</v>
      </c>
      <c r="E86" s="16">
        <f t="shared" si="22"/>
      </c>
      <c r="F86" s="17">
        <f t="shared" si="17"/>
      </c>
      <c r="G86" s="18">
        <f t="shared" si="18"/>
      </c>
      <c r="I86" s="8">
        <f t="shared" si="19"/>
      </c>
      <c r="J86" s="9">
        <f t="shared" si="20"/>
      </c>
      <c r="K86" s="8">
        <f t="shared" si="21"/>
      </c>
      <c r="L86" s="19">
        <f t="shared" si="23"/>
      </c>
      <c r="M86" s="20">
        <f t="shared" si="24"/>
      </c>
      <c r="N86" s="21">
        <f t="shared" si="25"/>
      </c>
      <c r="O86" s="22">
        <f t="shared" si="26"/>
      </c>
      <c r="P86">
        <v>67</v>
      </c>
      <c r="Q86">
        <v>0.013572</v>
      </c>
      <c r="S86" s="15">
        <f t="shared" si="27"/>
        <v>0</v>
      </c>
      <c r="T86" s="15">
        <f t="shared" si="28"/>
        <v>0</v>
      </c>
    </row>
    <row r="87" spans="1:20" ht="12.75">
      <c r="A87">
        <v>68</v>
      </c>
      <c r="B87" s="37">
        <v>0.01074990990990991</v>
      </c>
      <c r="C87" s="37">
        <f>D87*$L$3</f>
        <v>0.01074990990990991</v>
      </c>
      <c r="D87" s="49">
        <v>0.020752</v>
      </c>
      <c r="E87" s="16">
        <f t="shared" si="22"/>
      </c>
      <c r="F87" s="17">
        <f t="shared" si="17"/>
      </c>
      <c r="G87" s="18">
        <f t="shared" si="18"/>
      </c>
      <c r="I87" s="8">
        <f t="shared" si="19"/>
      </c>
      <c r="J87" s="9">
        <f t="shared" si="20"/>
      </c>
      <c r="K87" s="8">
        <f t="shared" si="21"/>
      </c>
      <c r="L87" s="19">
        <f t="shared" si="23"/>
      </c>
      <c r="M87" s="20">
        <f t="shared" si="24"/>
      </c>
      <c r="N87" s="21">
        <f t="shared" si="25"/>
      </c>
      <c r="O87" s="22">
        <f t="shared" si="26"/>
      </c>
      <c r="P87">
        <v>68</v>
      </c>
      <c r="Q87">
        <v>0.01516</v>
      </c>
      <c r="S87" s="15">
        <f t="shared" si="27"/>
        <v>0</v>
      </c>
      <c r="T87" s="15">
        <f t="shared" si="28"/>
        <v>0</v>
      </c>
    </row>
    <row r="88" spans="1:20" ht="12.75">
      <c r="A88">
        <v>69</v>
      </c>
      <c r="B88" s="37">
        <v>0.011653851351351352</v>
      </c>
      <c r="C88" s="37">
        <f>D88*$L$3</f>
        <v>0.011653851351351352</v>
      </c>
      <c r="D88" s="49">
        <v>0.022497</v>
      </c>
      <c r="E88" s="16">
        <f t="shared" si="22"/>
      </c>
      <c r="F88" s="17">
        <f t="shared" si="17"/>
      </c>
      <c r="G88" s="18">
        <f t="shared" si="18"/>
      </c>
      <c r="I88" s="8">
        <f t="shared" si="19"/>
      </c>
      <c r="J88" s="9">
        <f t="shared" si="20"/>
      </c>
      <c r="K88" s="8">
        <f t="shared" si="21"/>
      </c>
      <c r="L88" s="19">
        <f t="shared" si="23"/>
      </c>
      <c r="M88" s="20">
        <f t="shared" si="24"/>
      </c>
      <c r="N88" s="21">
        <f t="shared" si="25"/>
      </c>
      <c r="O88" s="22">
        <f t="shared" si="26"/>
      </c>
      <c r="P88">
        <v>69</v>
      </c>
      <c r="Q88">
        <v>0.016946</v>
      </c>
      <c r="S88" s="15">
        <f t="shared" si="27"/>
        <v>0</v>
      </c>
      <c r="T88" s="15">
        <f t="shared" si="28"/>
        <v>0</v>
      </c>
    </row>
    <row r="89" spans="1:20" ht="12.75">
      <c r="A89">
        <v>70</v>
      </c>
      <c r="B89" s="37">
        <v>0.014615060317460318</v>
      </c>
      <c r="C89" s="37">
        <f>D89*$L$4</f>
        <v>0.014615060317460318</v>
      </c>
      <c r="D89" s="48">
        <v>0.024488</v>
      </c>
      <c r="E89" s="16">
        <f t="shared" si="22"/>
      </c>
      <c r="F89" s="17">
        <f t="shared" si="17"/>
      </c>
      <c r="G89" s="18">
        <f t="shared" si="18"/>
      </c>
      <c r="I89" s="8">
        <f t="shared" si="19"/>
      </c>
      <c r="J89" s="9">
        <f t="shared" si="20"/>
      </c>
      <c r="K89" s="8">
        <f t="shared" si="21"/>
      </c>
      <c r="L89" s="19">
        <f t="shared" si="23"/>
      </c>
      <c r="M89" s="20">
        <f t="shared" si="24"/>
      </c>
      <c r="N89" s="21">
        <f t="shared" si="25"/>
      </c>
      <c r="O89" s="22">
        <f t="shared" si="26"/>
      </c>
      <c r="P89">
        <v>70</v>
      </c>
      <c r="Q89">
        <v>0.01892</v>
      </c>
      <c r="S89" s="15">
        <f t="shared" si="27"/>
        <v>0</v>
      </c>
      <c r="T89" s="15">
        <f t="shared" si="28"/>
        <v>0</v>
      </c>
    </row>
    <row r="90" spans="1:20" ht="12.75">
      <c r="A90">
        <v>71</v>
      </c>
      <c r="B90" s="37">
        <v>0.01596328888888889</v>
      </c>
      <c r="C90" s="37">
        <f>D90*$L$4</f>
        <v>0.01596328888888889</v>
      </c>
      <c r="D90" s="48">
        <v>0.026747</v>
      </c>
      <c r="E90" s="16">
        <f t="shared" si="22"/>
      </c>
      <c r="F90" s="17">
        <f t="shared" si="17"/>
      </c>
      <c r="G90" s="18">
        <f t="shared" si="18"/>
      </c>
      <c r="I90" s="8">
        <f t="shared" si="19"/>
      </c>
      <c r="J90" s="9">
        <f t="shared" si="20"/>
      </c>
      <c r="K90" s="8">
        <f t="shared" si="21"/>
      </c>
      <c r="L90" s="19">
        <f t="shared" si="23"/>
      </c>
      <c r="M90" s="20">
        <f t="shared" si="24"/>
      </c>
      <c r="N90" s="21">
        <f t="shared" si="25"/>
      </c>
      <c r="O90" s="22">
        <f t="shared" si="26"/>
      </c>
      <c r="P90">
        <v>71</v>
      </c>
      <c r="Q90">
        <v>0.021071</v>
      </c>
      <c r="S90" s="15">
        <f t="shared" si="27"/>
        <v>0</v>
      </c>
      <c r="T90" s="15">
        <f t="shared" si="28"/>
        <v>0</v>
      </c>
    </row>
    <row r="91" spans="1:20" ht="12.75">
      <c r="A91">
        <v>72</v>
      </c>
      <c r="B91" s="37">
        <v>0.01743446349206349</v>
      </c>
      <c r="C91" s="37">
        <f>D91*$L$4</f>
        <v>0.01743446349206349</v>
      </c>
      <c r="D91" s="48">
        <v>0.029212</v>
      </c>
      <c r="E91" s="16">
        <f t="shared" si="22"/>
      </c>
      <c r="F91" s="17">
        <f t="shared" si="17"/>
      </c>
      <c r="G91" s="18">
        <f t="shared" si="18"/>
      </c>
      <c r="I91" s="8">
        <f t="shared" si="19"/>
      </c>
      <c r="J91" s="9">
        <f t="shared" si="20"/>
      </c>
      <c r="K91" s="8">
        <f t="shared" si="21"/>
      </c>
      <c r="L91" s="19">
        <f t="shared" si="23"/>
      </c>
      <c r="M91" s="20">
        <f t="shared" si="24"/>
      </c>
      <c r="N91" s="21">
        <f t="shared" si="25"/>
      </c>
      <c r="O91" s="22">
        <f t="shared" si="26"/>
      </c>
      <c r="P91">
        <v>72</v>
      </c>
      <c r="Q91">
        <v>0.023388</v>
      </c>
      <c r="S91" s="15">
        <f t="shared" si="27"/>
        <v>0</v>
      </c>
      <c r="T91" s="15">
        <f t="shared" si="28"/>
        <v>0</v>
      </c>
    </row>
    <row r="92" spans="1:20" ht="12.75">
      <c r="A92">
        <v>73</v>
      </c>
      <c r="B92" s="37">
        <v>0.019029777777777774</v>
      </c>
      <c r="C92" s="37">
        <f>D92*$L$4</f>
        <v>0.019029777777777774</v>
      </c>
      <c r="D92" s="48">
        <v>0.031885</v>
      </c>
      <c r="E92" s="16">
        <f t="shared" si="22"/>
      </c>
      <c r="F92" s="17">
        <f t="shared" si="17"/>
      </c>
      <c r="G92" s="18">
        <f t="shared" si="18"/>
      </c>
      <c r="I92" s="8">
        <f t="shared" si="19"/>
      </c>
      <c r="J92" s="9">
        <f t="shared" si="20"/>
      </c>
      <c r="K92" s="8">
        <f t="shared" si="21"/>
      </c>
      <c r="L92" s="19">
        <f t="shared" si="23"/>
      </c>
      <c r="M92" s="20">
        <f t="shared" si="24"/>
      </c>
      <c r="N92" s="21">
        <f t="shared" si="25"/>
      </c>
      <c r="O92" s="22">
        <f t="shared" si="26"/>
      </c>
      <c r="P92">
        <v>73</v>
      </c>
      <c r="Q92">
        <v>0.025871</v>
      </c>
      <c r="S92" s="15">
        <f t="shared" si="27"/>
        <v>0</v>
      </c>
      <c r="T92" s="15">
        <f t="shared" si="28"/>
        <v>0</v>
      </c>
    </row>
    <row r="93" spans="1:20" ht="12.75">
      <c r="A93">
        <v>74</v>
      </c>
      <c r="B93" s="37">
        <v>0.020788622222222223</v>
      </c>
      <c r="C93" s="37">
        <f>D93*$L$4</f>
        <v>0.020788622222222223</v>
      </c>
      <c r="D93" s="48">
        <v>0.034832</v>
      </c>
      <c r="E93" s="16">
        <f t="shared" si="22"/>
      </c>
      <c r="F93" s="17">
        <f t="shared" si="17"/>
      </c>
      <c r="G93" s="18">
        <f t="shared" si="18"/>
      </c>
      <c r="I93" s="8">
        <f t="shared" si="19"/>
      </c>
      <c r="J93" s="9">
        <f t="shared" si="20"/>
      </c>
      <c r="K93" s="8">
        <f t="shared" si="21"/>
      </c>
      <c r="L93" s="19">
        <f t="shared" si="23"/>
      </c>
      <c r="M93" s="20">
        <f t="shared" si="24"/>
      </c>
      <c r="N93" s="21">
        <f t="shared" si="25"/>
      </c>
      <c r="O93" s="22">
        <f t="shared" si="26"/>
      </c>
      <c r="P93">
        <v>74</v>
      </c>
      <c r="Q93">
        <v>0.028552</v>
      </c>
      <c r="S93" s="15">
        <f t="shared" si="27"/>
        <v>0</v>
      </c>
      <c r="T93" s="15">
        <f t="shared" si="28"/>
        <v>0</v>
      </c>
    </row>
    <row r="94" spans="1:20" ht="12.75">
      <c r="A94">
        <v>75</v>
      </c>
      <c r="B94" s="37">
        <v>0.02528705139186295</v>
      </c>
      <c r="C94" s="37">
        <f>D94*$L$5</f>
        <v>0.02528705139186295</v>
      </c>
      <c r="D94" s="49">
        <v>0.038217</v>
      </c>
      <c r="E94" s="16">
        <f t="shared" si="22"/>
      </c>
      <c r="F94" s="17">
        <f t="shared" si="17"/>
      </c>
      <c r="G94" s="18">
        <f t="shared" si="18"/>
      </c>
      <c r="I94" s="8">
        <f t="shared" si="19"/>
      </c>
      <c r="J94" s="9">
        <f t="shared" si="20"/>
      </c>
      <c r="K94" s="8">
        <f t="shared" si="21"/>
      </c>
      <c r="L94" s="19">
        <f t="shared" si="23"/>
      </c>
      <c r="M94" s="20">
        <f t="shared" si="24"/>
      </c>
      <c r="N94" s="21">
        <f t="shared" si="25"/>
      </c>
      <c r="O94" s="22">
        <f t="shared" si="26"/>
      </c>
      <c r="P94">
        <v>75</v>
      </c>
      <c r="Q94">
        <v>0.031477</v>
      </c>
      <c r="S94" s="15">
        <f t="shared" si="27"/>
        <v>0</v>
      </c>
      <c r="T94" s="15">
        <f t="shared" si="28"/>
        <v>0</v>
      </c>
    </row>
    <row r="95" spans="1:20" ht="12.75">
      <c r="A95">
        <v>76</v>
      </c>
      <c r="B95" s="37">
        <v>0.02782918843683083</v>
      </c>
      <c r="C95" s="37">
        <f>D95*$L$5</f>
        <v>0.02782918843683083</v>
      </c>
      <c r="D95" s="49">
        <v>0.042059</v>
      </c>
      <c r="E95" s="16">
        <f t="shared" si="22"/>
      </c>
      <c r="F95" s="17">
        <f t="shared" si="17"/>
      </c>
      <c r="G95" s="18">
        <f t="shared" si="18"/>
      </c>
      <c r="I95" s="8">
        <f t="shared" si="19"/>
      </c>
      <c r="J95" s="9">
        <f t="shared" si="20"/>
      </c>
      <c r="K95" s="8">
        <f t="shared" si="21"/>
      </c>
      <c r="L95" s="19">
        <f t="shared" si="23"/>
      </c>
      <c r="M95" s="20">
        <f t="shared" si="24"/>
      </c>
      <c r="N95" s="21">
        <f t="shared" si="25"/>
      </c>
      <c r="O95" s="22">
        <f t="shared" si="26"/>
      </c>
      <c r="P95">
        <v>76</v>
      </c>
      <c r="Q95">
        <v>0.034686</v>
      </c>
      <c r="S95" s="15">
        <f t="shared" si="27"/>
        <v>0</v>
      </c>
      <c r="T95" s="15">
        <f t="shared" si="28"/>
        <v>0</v>
      </c>
    </row>
    <row r="96" spans="1:20" ht="12.75">
      <c r="A96">
        <v>77</v>
      </c>
      <c r="B96" s="37">
        <v>0.030609526766595282</v>
      </c>
      <c r="C96" s="37">
        <f>D96*$L$5</f>
        <v>0.030609526766595282</v>
      </c>
      <c r="D96" s="49">
        <v>0.046261</v>
      </c>
      <c r="E96" s="16">
        <f t="shared" si="22"/>
      </c>
      <c r="F96" s="17">
        <f t="shared" si="17"/>
      </c>
      <c r="G96" s="18">
        <f t="shared" si="18"/>
      </c>
      <c r="I96" s="8">
        <f t="shared" si="19"/>
      </c>
      <c r="J96" s="9">
        <f t="shared" si="20"/>
      </c>
      <c r="K96" s="8">
        <f t="shared" si="21"/>
      </c>
      <c r="L96" s="19">
        <f t="shared" si="23"/>
      </c>
      <c r="M96" s="20">
        <f t="shared" si="24"/>
      </c>
      <c r="N96" s="21">
        <f t="shared" si="25"/>
      </c>
      <c r="O96" s="22">
        <f t="shared" si="26"/>
      </c>
      <c r="P96">
        <v>77</v>
      </c>
      <c r="Q96">
        <v>0.038225</v>
      </c>
      <c r="S96" s="15">
        <f t="shared" si="27"/>
        <v>0</v>
      </c>
      <c r="T96" s="15">
        <f t="shared" si="28"/>
        <v>0</v>
      </c>
    </row>
    <row r="97" spans="1:20" ht="12.75">
      <c r="A97">
        <v>78</v>
      </c>
      <c r="B97" s="37">
        <v>0.03363005139186295</v>
      </c>
      <c r="C97" s="37">
        <f>D97*$L$5</f>
        <v>0.03363005139186295</v>
      </c>
      <c r="D97" s="49">
        <v>0.050826</v>
      </c>
      <c r="E97" s="16">
        <f t="shared" si="22"/>
      </c>
      <c r="F97" s="17">
        <f t="shared" si="17"/>
      </c>
      <c r="G97" s="18">
        <f t="shared" si="18"/>
      </c>
      <c r="I97" s="8">
        <f t="shared" si="19"/>
      </c>
      <c r="J97" s="9">
        <f t="shared" si="20"/>
      </c>
      <c r="K97" s="8">
        <f t="shared" si="21"/>
      </c>
      <c r="L97" s="19">
        <f t="shared" si="23"/>
      </c>
      <c r="M97" s="20">
        <f t="shared" si="24"/>
      </c>
      <c r="N97" s="21">
        <f t="shared" si="25"/>
      </c>
      <c r="O97" s="22">
        <f t="shared" si="26"/>
      </c>
      <c r="P97">
        <v>78</v>
      </c>
      <c r="Q97">
        <v>0.042132</v>
      </c>
      <c r="S97" s="15">
        <f t="shared" si="27"/>
        <v>0</v>
      </c>
      <c r="T97" s="15">
        <f t="shared" si="28"/>
        <v>0</v>
      </c>
    </row>
    <row r="98" spans="1:20" ht="12.75">
      <c r="A98">
        <v>79</v>
      </c>
      <c r="B98" s="37">
        <v>0.03696420770877944</v>
      </c>
      <c r="C98" s="37">
        <f>D98*$L$5</f>
        <v>0.03696420770877944</v>
      </c>
      <c r="D98" s="49">
        <v>0.055865</v>
      </c>
      <c r="E98" s="16">
        <f t="shared" si="22"/>
      </c>
      <c r="F98" s="17">
        <f t="shared" si="17"/>
      </c>
      <c r="G98" s="18">
        <f t="shared" si="18"/>
      </c>
      <c r="I98" s="8">
        <f t="shared" si="19"/>
      </c>
      <c r="J98" s="9">
        <f t="shared" si="20"/>
      </c>
      <c r="K98" s="8">
        <f t="shared" si="21"/>
      </c>
      <c r="L98" s="19">
        <f t="shared" si="23"/>
      </c>
      <c r="M98" s="20">
        <f t="shared" si="24"/>
      </c>
      <c r="N98" s="21">
        <f t="shared" si="25"/>
      </c>
      <c r="O98" s="22">
        <f t="shared" si="26"/>
      </c>
      <c r="P98">
        <v>79</v>
      </c>
      <c r="Q98">
        <v>0.046427</v>
      </c>
      <c r="S98" s="15">
        <f t="shared" si="27"/>
        <v>0</v>
      </c>
      <c r="T98" s="15">
        <f t="shared" si="28"/>
        <v>0</v>
      </c>
    </row>
    <row r="99" spans="1:20" ht="12.75">
      <c r="A99">
        <v>80</v>
      </c>
      <c r="B99" s="37">
        <v>0.04213905020352782</v>
      </c>
      <c r="C99" s="37">
        <f>D99*$L$6</f>
        <v>0.04213905020352782</v>
      </c>
      <c r="D99" s="48">
        <v>0.06162</v>
      </c>
      <c r="E99" s="16">
        <f t="shared" si="22"/>
      </c>
      <c r="F99" s="17">
        <f t="shared" si="17"/>
      </c>
      <c r="G99" s="18">
        <f t="shared" si="18"/>
      </c>
      <c r="I99" s="8">
        <f t="shared" si="19"/>
      </c>
      <c r="J99" s="9">
        <f t="shared" si="20"/>
      </c>
      <c r="K99" s="8">
        <f t="shared" si="21"/>
      </c>
      <c r="L99" s="19">
        <f t="shared" si="23"/>
      </c>
      <c r="M99" s="20">
        <f t="shared" si="24"/>
      </c>
      <c r="N99" s="21">
        <f t="shared" si="25"/>
      </c>
      <c r="O99" s="22">
        <f t="shared" si="26"/>
      </c>
      <c r="P99">
        <v>80</v>
      </c>
      <c r="Q99">
        <v>0.051128</v>
      </c>
      <c r="S99" s="15">
        <f t="shared" si="27"/>
        <v>0</v>
      </c>
      <c r="T99" s="15">
        <f t="shared" si="28"/>
        <v>0</v>
      </c>
    </row>
    <row r="100" spans="1:20" ht="12.75">
      <c r="A100">
        <v>81</v>
      </c>
      <c r="B100" s="37">
        <v>0.04660666485753053</v>
      </c>
      <c r="C100" s="37">
        <f>D100*$L$6</f>
        <v>0.04660666485753053</v>
      </c>
      <c r="D100" s="48">
        <v>0.068153</v>
      </c>
      <c r="E100" s="16">
        <f t="shared" si="22"/>
      </c>
      <c r="F100" s="17">
        <f t="shared" si="17"/>
      </c>
      <c r="G100" s="18">
        <f t="shared" si="18"/>
      </c>
      <c r="I100" s="8">
        <f t="shared" si="19"/>
      </c>
      <c r="J100" s="9">
        <f t="shared" si="20"/>
      </c>
      <c r="K100" s="8">
        <f t="shared" si="21"/>
      </c>
      <c r="L100" s="19">
        <f t="shared" si="23"/>
      </c>
      <c r="M100" s="20">
        <f t="shared" si="24"/>
      </c>
      <c r="N100" s="21">
        <f t="shared" si="25"/>
      </c>
      <c r="O100" s="22">
        <f t="shared" si="26"/>
      </c>
      <c r="P100">
        <v>81</v>
      </c>
      <c r="Q100">
        <v>0.05625</v>
      </c>
      <c r="S100" s="15">
        <f t="shared" si="27"/>
        <v>0</v>
      </c>
      <c r="T100" s="15">
        <f t="shared" si="28"/>
        <v>0</v>
      </c>
    </row>
    <row r="101" spans="1:20" ht="12.75">
      <c r="A101">
        <v>82</v>
      </c>
      <c r="B101" s="37">
        <v>0.05152767435549525</v>
      </c>
      <c r="C101" s="37">
        <f>D101*$L$6</f>
        <v>0.05152767435549525</v>
      </c>
      <c r="D101" s="48">
        <v>0.075349</v>
      </c>
      <c r="E101" s="16">
        <f t="shared" si="22"/>
      </c>
      <c r="F101" s="17">
        <f t="shared" si="17"/>
      </c>
      <c r="G101" s="18">
        <f t="shared" si="18"/>
      </c>
      <c r="I101" s="8">
        <f t="shared" si="19"/>
      </c>
      <c r="J101" s="9">
        <f t="shared" si="20"/>
      </c>
      <c r="K101" s="8">
        <f t="shared" si="21"/>
      </c>
      <c r="L101" s="19">
        <f t="shared" si="23"/>
      </c>
      <c r="M101" s="20">
        <f t="shared" si="24"/>
      </c>
      <c r="N101" s="21">
        <f t="shared" si="25"/>
      </c>
      <c r="O101" s="22">
        <f t="shared" si="26"/>
      </c>
      <c r="P101">
        <v>82</v>
      </c>
      <c r="Q101">
        <v>0.061809</v>
      </c>
      <c r="S101" s="15">
        <f t="shared" si="27"/>
        <v>0</v>
      </c>
      <c r="T101" s="15">
        <f t="shared" si="28"/>
        <v>0</v>
      </c>
    </row>
    <row r="102" spans="1:20" ht="12.75">
      <c r="A102">
        <v>83</v>
      </c>
      <c r="B102" s="37">
        <v>0.05691712347354138</v>
      </c>
      <c r="C102" s="37">
        <f>D102*$L$6</f>
        <v>0.05691712347354138</v>
      </c>
      <c r="D102" s="48">
        <v>0.08323</v>
      </c>
      <c r="E102" s="16">
        <f t="shared" si="22"/>
      </c>
      <c r="F102" s="17">
        <f t="shared" si="17"/>
      </c>
      <c r="G102" s="18">
        <f t="shared" si="18"/>
      </c>
      <c r="I102" s="8">
        <f t="shared" si="19"/>
      </c>
      <c r="J102" s="9">
        <f t="shared" si="20"/>
      </c>
      <c r="K102" s="8">
        <f t="shared" si="21"/>
      </c>
      <c r="L102" s="19">
        <f t="shared" si="23"/>
      </c>
      <c r="M102" s="20">
        <f t="shared" si="24"/>
      </c>
      <c r="N102" s="21">
        <f t="shared" si="25"/>
      </c>
      <c r="O102" s="22">
        <f t="shared" si="26"/>
      </c>
      <c r="P102">
        <v>83</v>
      </c>
      <c r="Q102">
        <v>0.067826</v>
      </c>
      <c r="S102" s="15">
        <f t="shared" si="27"/>
        <v>0</v>
      </c>
      <c r="T102" s="15">
        <f t="shared" si="28"/>
        <v>0</v>
      </c>
    </row>
    <row r="103" spans="1:20" ht="12.75">
      <c r="A103">
        <v>84</v>
      </c>
      <c r="B103" s="37">
        <v>0.06286870013568521</v>
      </c>
      <c r="C103" s="37">
        <f>D103*$L$6</f>
        <v>0.06286870013568521</v>
      </c>
      <c r="D103" s="48">
        <v>0.091933</v>
      </c>
      <c r="E103" s="16">
        <f t="shared" si="22"/>
      </c>
      <c r="F103" s="17">
        <f t="shared" si="17"/>
      </c>
      <c r="G103" s="18">
        <f t="shared" si="18"/>
      </c>
      <c r="I103" s="8">
        <f t="shared" si="19"/>
      </c>
      <c r="J103" s="9">
        <f t="shared" si="20"/>
      </c>
      <c r="K103" s="8">
        <f t="shared" si="21"/>
      </c>
      <c r="L103" s="19">
        <f t="shared" si="23"/>
      </c>
      <c r="M103" s="20">
        <f t="shared" si="24"/>
      </c>
      <c r="N103" s="21">
        <f t="shared" si="25"/>
      </c>
      <c r="O103" s="22">
        <f t="shared" si="26"/>
      </c>
      <c r="P103">
        <v>84</v>
      </c>
      <c r="Q103">
        <v>0.074322</v>
      </c>
      <c r="S103" s="15">
        <f t="shared" si="27"/>
        <v>0</v>
      </c>
      <c r="T103" s="15">
        <f t="shared" si="28"/>
        <v>0</v>
      </c>
    </row>
    <row r="104" spans="1:20" ht="12.75">
      <c r="A104">
        <v>85</v>
      </c>
      <c r="B104" s="37">
        <v>0.07126252196836555</v>
      </c>
      <c r="C104" s="37">
        <f>D104*$L$7</f>
        <v>0.07126252196836555</v>
      </c>
      <c r="D104" s="49">
        <v>0.101625</v>
      </c>
      <c r="E104" s="16">
        <f t="shared" si="22"/>
      </c>
      <c r="F104" s="17">
        <f t="shared" si="17"/>
      </c>
      <c r="G104" s="18">
        <f t="shared" si="18"/>
      </c>
      <c r="I104" s="8">
        <f t="shared" si="19"/>
      </c>
      <c r="J104" s="9">
        <f t="shared" si="20"/>
      </c>
      <c r="K104" s="8">
        <f t="shared" si="21"/>
      </c>
      <c r="L104" s="19">
        <f t="shared" si="23"/>
      </c>
      <c r="M104" s="20">
        <f t="shared" si="24"/>
      </c>
      <c r="N104" s="21">
        <f t="shared" si="25"/>
      </c>
      <c r="O104" s="22">
        <f t="shared" si="26"/>
      </c>
      <c r="P104">
        <v>85</v>
      </c>
      <c r="Q104">
        <v>0.081326</v>
      </c>
      <c r="S104" s="15">
        <f t="shared" si="27"/>
        <v>0</v>
      </c>
      <c r="T104" s="15">
        <f t="shared" si="28"/>
        <v>0</v>
      </c>
    </row>
    <row r="105" spans="1:20" ht="12.75">
      <c r="A105">
        <v>86</v>
      </c>
      <c r="B105" s="37">
        <v>0.07885193673110721</v>
      </c>
      <c r="C105" s="37">
        <f>D105*$L$7</f>
        <v>0.07885193673110721</v>
      </c>
      <c r="D105" s="49">
        <v>0.112448</v>
      </c>
      <c r="E105" s="16">
        <f t="shared" si="22"/>
      </c>
      <c r="F105" s="17">
        <f t="shared" si="17"/>
      </c>
      <c r="G105" s="18">
        <f t="shared" si="18"/>
      </c>
      <c r="I105" s="8">
        <f t="shared" si="19"/>
      </c>
      <c r="J105" s="9">
        <f t="shared" si="20"/>
      </c>
      <c r="K105" s="8">
        <f t="shared" si="21"/>
      </c>
      <c r="L105" s="19">
        <f t="shared" si="23"/>
      </c>
      <c r="M105" s="20">
        <f t="shared" si="24"/>
      </c>
      <c r="N105" s="21">
        <f t="shared" si="25"/>
      </c>
      <c r="O105" s="22">
        <f t="shared" si="26"/>
      </c>
      <c r="P105">
        <v>86</v>
      </c>
      <c r="Q105">
        <v>0.088863</v>
      </c>
      <c r="S105" s="15">
        <f t="shared" si="27"/>
        <v>0</v>
      </c>
      <c r="T105" s="15">
        <f t="shared" si="28"/>
        <v>0</v>
      </c>
    </row>
    <row r="106" spans="1:20" ht="12.75">
      <c r="A106">
        <v>87</v>
      </c>
      <c r="B106" s="37">
        <v>0.08730456590509666</v>
      </c>
      <c r="C106" s="37">
        <f>D106*$L$7</f>
        <v>0.08730456590509666</v>
      </c>
      <c r="D106" s="49">
        <v>0.124502</v>
      </c>
      <c r="E106" s="16">
        <f t="shared" si="22"/>
      </c>
      <c r="F106" s="17">
        <f t="shared" si="17"/>
      </c>
      <c r="G106" s="18">
        <f t="shared" si="18"/>
      </c>
      <c r="I106" s="8">
        <f t="shared" si="19"/>
      </c>
      <c r="J106" s="9">
        <f t="shared" si="20"/>
      </c>
      <c r="K106" s="8">
        <f t="shared" si="21"/>
      </c>
      <c r="L106" s="19">
        <f t="shared" si="23"/>
      </c>
      <c r="M106" s="20">
        <f t="shared" si="24"/>
      </c>
      <c r="N106" s="21">
        <f t="shared" si="25"/>
      </c>
      <c r="O106" s="22">
        <f t="shared" si="26"/>
      </c>
      <c r="P106">
        <v>87</v>
      </c>
      <c r="Q106">
        <v>0.096958</v>
      </c>
      <c r="S106" s="15">
        <f t="shared" si="27"/>
        <v>0</v>
      </c>
      <c r="T106" s="15">
        <f t="shared" si="28"/>
        <v>0</v>
      </c>
    </row>
    <row r="107" spans="1:20" ht="12.75">
      <c r="A107">
        <v>88</v>
      </c>
      <c r="B107" s="37">
        <v>0.09665547100175746</v>
      </c>
      <c r="C107" s="37">
        <f>D107*$L$7</f>
        <v>0.09665547100175746</v>
      </c>
      <c r="D107" s="49">
        <v>0.137837</v>
      </c>
      <c r="E107" s="16">
        <f t="shared" si="22"/>
      </c>
      <c r="F107" s="17">
        <f t="shared" si="17"/>
      </c>
      <c r="G107" s="18">
        <f t="shared" si="18"/>
      </c>
      <c r="I107" s="8">
        <f t="shared" si="19"/>
      </c>
      <c r="J107" s="9">
        <f t="shared" si="20"/>
      </c>
      <c r="K107" s="8">
        <f t="shared" si="21"/>
      </c>
      <c r="L107" s="19">
        <f t="shared" si="23"/>
      </c>
      <c r="M107" s="20">
        <f t="shared" si="24"/>
      </c>
      <c r="N107" s="21">
        <f t="shared" si="25"/>
      </c>
      <c r="O107" s="22">
        <f t="shared" si="26"/>
      </c>
      <c r="P107">
        <v>88</v>
      </c>
      <c r="Q107">
        <v>0.105631</v>
      </c>
      <c r="S107" s="15">
        <f t="shared" si="27"/>
        <v>0</v>
      </c>
      <c r="T107" s="15">
        <f t="shared" si="28"/>
        <v>0</v>
      </c>
    </row>
    <row r="108" spans="1:20" ht="12.75">
      <c r="A108">
        <v>89</v>
      </c>
      <c r="B108" s="37">
        <v>0.106908158172232</v>
      </c>
      <c r="C108" s="37">
        <f>D108*$L$7</f>
        <v>0.106908158172232</v>
      </c>
      <c r="D108" s="49">
        <v>0.152458</v>
      </c>
      <c r="E108" s="16">
        <f t="shared" si="22"/>
      </c>
      <c r="F108" s="17">
        <f t="shared" si="17"/>
      </c>
      <c r="G108" s="18">
        <f t="shared" si="18"/>
      </c>
      <c r="I108" s="8">
        <f t="shared" si="19"/>
      </c>
      <c r="J108" s="9">
        <f t="shared" si="20"/>
      </c>
      <c r="K108" s="8">
        <f t="shared" si="21"/>
      </c>
      <c r="L108" s="19">
        <f t="shared" si="23"/>
      </c>
      <c r="M108" s="20">
        <f t="shared" si="24"/>
      </c>
      <c r="N108" s="21">
        <f t="shared" si="25"/>
      </c>
      <c r="O108" s="22">
        <f t="shared" si="26"/>
      </c>
      <c r="P108">
        <v>89</v>
      </c>
      <c r="Q108">
        <v>0.114858</v>
      </c>
      <c r="S108" s="15">
        <f t="shared" si="27"/>
        <v>0</v>
      </c>
      <c r="T108" s="15">
        <f t="shared" si="28"/>
        <v>0</v>
      </c>
    </row>
    <row r="109" spans="1:20" ht="12.75">
      <c r="A109">
        <v>90</v>
      </c>
      <c r="B109" s="37">
        <v>0.12013758106508875</v>
      </c>
      <c r="C109" s="37">
        <f>D109*$L$8</f>
        <v>0.12013758106508875</v>
      </c>
      <c r="D109" s="48">
        <v>0.168352</v>
      </c>
      <c r="E109" s="16">
        <f t="shared" si="22"/>
      </c>
      <c r="F109" s="17">
        <f t="shared" si="17"/>
      </c>
      <c r="G109" s="18">
        <f t="shared" si="18"/>
      </c>
      <c r="I109" s="8">
        <f t="shared" si="19"/>
      </c>
      <c r="J109" s="9">
        <f t="shared" si="20"/>
      </c>
      <c r="K109" s="8">
        <f t="shared" si="21"/>
      </c>
      <c r="L109" s="19">
        <f t="shared" si="23"/>
      </c>
      <c r="M109" s="20">
        <f t="shared" si="24"/>
      </c>
      <c r="N109" s="21">
        <f t="shared" si="25"/>
      </c>
      <c r="O109" s="22">
        <f t="shared" si="26"/>
      </c>
      <c r="P109">
        <v>90</v>
      </c>
      <c r="Q109">
        <v>0.124612</v>
      </c>
      <c r="S109" s="15">
        <f t="shared" si="27"/>
        <v>0</v>
      </c>
      <c r="T109" s="15">
        <f t="shared" si="28"/>
        <v>0</v>
      </c>
    </row>
    <row r="110" spans="1:20" ht="12.75">
      <c r="A110">
        <v>91</v>
      </c>
      <c r="B110" s="37">
        <v>0.13236456568047336</v>
      </c>
      <c r="C110" s="37">
        <f>D110*$L$8</f>
        <v>0.13236456568047336</v>
      </c>
      <c r="D110" s="48">
        <v>0.185486</v>
      </c>
      <c r="E110" s="16">
        <f t="shared" si="22"/>
      </c>
      <c r="F110" s="17">
        <f t="shared" si="17"/>
      </c>
      <c r="G110" s="18">
        <f t="shared" si="18"/>
      </c>
      <c r="I110" s="8">
        <f t="shared" si="19"/>
      </c>
      <c r="J110" s="9">
        <f t="shared" si="20"/>
      </c>
      <c r="K110" s="8">
        <f t="shared" si="21"/>
      </c>
      <c r="L110" s="19">
        <f t="shared" si="23"/>
      </c>
      <c r="M110" s="20">
        <f t="shared" si="24"/>
      </c>
      <c r="N110" s="21">
        <f t="shared" si="25"/>
      </c>
      <c r="O110" s="22">
        <f t="shared" si="26"/>
      </c>
      <c r="P110">
        <v>91</v>
      </c>
      <c r="Q110">
        <v>0.134861</v>
      </c>
      <c r="S110" s="15">
        <f t="shared" si="27"/>
        <v>0</v>
      </c>
      <c r="T110" s="15">
        <f t="shared" si="28"/>
        <v>0</v>
      </c>
    </row>
    <row r="111" spans="1:20" ht="12.75">
      <c r="A111">
        <v>92</v>
      </c>
      <c r="B111" s="37">
        <v>0.14544574082840236</v>
      </c>
      <c r="C111" s="37">
        <f>D111*$L$8</f>
        <v>0.14544574082840236</v>
      </c>
      <c r="D111" s="48">
        <v>0.203817</v>
      </c>
      <c r="E111" s="16">
        <f t="shared" si="22"/>
      </c>
      <c r="F111" s="17">
        <f t="shared" si="17"/>
      </c>
      <c r="G111" s="18">
        <f t="shared" si="18"/>
      </c>
      <c r="I111" s="8">
        <f t="shared" si="19"/>
      </c>
      <c r="J111" s="9">
        <f t="shared" si="20"/>
      </c>
      <c r="K111" s="8">
        <f t="shared" si="21"/>
      </c>
      <c r="L111" s="19">
        <f t="shared" si="23"/>
      </c>
      <c r="M111" s="20">
        <f t="shared" si="24"/>
      </c>
      <c r="N111" s="21">
        <f t="shared" si="25"/>
      </c>
      <c r="O111" s="22">
        <f t="shared" si="26"/>
      </c>
      <c r="P111">
        <v>92</v>
      </c>
      <c r="Q111">
        <v>0.145575</v>
      </c>
      <c r="S111" s="15">
        <f t="shared" si="27"/>
        <v>0</v>
      </c>
      <c r="T111" s="15">
        <f t="shared" si="28"/>
        <v>0</v>
      </c>
    </row>
    <row r="112" spans="1:20" ht="12.75">
      <c r="A112">
        <v>93</v>
      </c>
      <c r="B112" s="37">
        <v>0.1593475668639053</v>
      </c>
      <c r="C112" s="37">
        <f>D112*$L$8</f>
        <v>0.1593475668639053</v>
      </c>
      <c r="D112" s="48">
        <v>0.223298</v>
      </c>
      <c r="E112" s="16">
        <f t="shared" si="22"/>
      </c>
      <c r="F112" s="17">
        <f t="shared" si="17"/>
      </c>
      <c r="G112" s="18">
        <f t="shared" si="18"/>
      </c>
      <c r="I112" s="8">
        <f t="shared" si="19"/>
      </c>
      <c r="J112" s="9">
        <f t="shared" si="20"/>
      </c>
      <c r="K112" s="8">
        <f t="shared" si="21"/>
      </c>
      <c r="L112" s="19">
        <f t="shared" si="23"/>
      </c>
      <c r="M112" s="20">
        <f t="shared" si="24"/>
      </c>
      <c r="N112" s="21">
        <f t="shared" si="25"/>
      </c>
      <c r="O112" s="22">
        <f t="shared" si="26"/>
      </c>
      <c r="P112">
        <v>93</v>
      </c>
      <c r="Q112">
        <v>0.156727</v>
      </c>
      <c r="S112" s="15">
        <f t="shared" si="27"/>
        <v>0</v>
      </c>
      <c r="T112" s="15">
        <f t="shared" si="28"/>
        <v>0</v>
      </c>
    </row>
    <row r="113" spans="1:20" ht="12.75">
      <c r="A113">
        <v>94</v>
      </c>
      <c r="B113" s="37">
        <v>0.17402579999999998</v>
      </c>
      <c r="C113" s="37">
        <f>D113*$L$8</f>
        <v>0.17402579999999998</v>
      </c>
      <c r="D113" s="48">
        <v>0.243867</v>
      </c>
      <c r="E113" s="16">
        <f t="shared" si="22"/>
      </c>
      <c r="F113" s="17">
        <f t="shared" si="17"/>
      </c>
      <c r="G113" s="18">
        <f t="shared" si="18"/>
      </c>
      <c r="I113" s="8">
        <f t="shared" si="19"/>
      </c>
      <c r="J113" s="9">
        <f t="shared" si="20"/>
      </c>
      <c r="K113" s="8">
        <f t="shared" si="21"/>
      </c>
      <c r="L113" s="19">
        <f t="shared" si="23"/>
      </c>
      <c r="M113" s="20">
        <f t="shared" si="24"/>
      </c>
      <c r="N113" s="21">
        <f t="shared" si="25"/>
      </c>
      <c r="O113" s="22">
        <f t="shared" si="26"/>
      </c>
      <c r="P113">
        <v>94</v>
      </c>
      <c r="Q113">
        <v>0.16829</v>
      </c>
      <c r="S113" s="15">
        <f t="shared" si="27"/>
        <v>0</v>
      </c>
      <c r="T113" s="15">
        <f t="shared" si="28"/>
        <v>0</v>
      </c>
    </row>
    <row r="114" spans="1:20" ht="12.75">
      <c r="A114">
        <v>95</v>
      </c>
      <c r="B114" s="37">
        <v>0.19133477432885904</v>
      </c>
      <c r="C114" s="37">
        <f>D114*$L$9</f>
        <v>0.19133477432885904</v>
      </c>
      <c r="D114" s="49">
        <v>0.264277</v>
      </c>
      <c r="E114" s="16">
        <f t="shared" si="22"/>
      </c>
      <c r="F114" s="17">
        <f t="shared" si="17"/>
      </c>
      <c r="G114" s="18">
        <f t="shared" si="18"/>
      </c>
      <c r="I114" s="8">
        <f t="shared" si="19"/>
      </c>
      <c r="J114" s="9">
        <f t="shared" si="20"/>
      </c>
      <c r="K114" s="8">
        <f t="shared" si="21"/>
      </c>
      <c r="L114" s="19">
        <f t="shared" si="23"/>
      </c>
      <c r="M114" s="20">
        <f t="shared" si="24"/>
      </c>
      <c r="N114" s="21">
        <f t="shared" si="25"/>
      </c>
      <c r="O114" s="22">
        <f t="shared" si="26"/>
      </c>
      <c r="P114">
        <v>95</v>
      </c>
      <c r="Q114">
        <v>0.180245</v>
      </c>
      <c r="S114" s="15">
        <f t="shared" si="27"/>
        <v>0</v>
      </c>
      <c r="T114" s="15">
        <f t="shared" si="28"/>
        <v>0</v>
      </c>
    </row>
    <row r="115" spans="1:20" ht="12.75">
      <c r="A115">
        <v>96</v>
      </c>
      <c r="B115" s="37">
        <v>0.20573572483221472</v>
      </c>
      <c r="C115" s="37">
        <f>D115*$L$9</f>
        <v>0.20573572483221472</v>
      </c>
      <c r="D115" s="49">
        <v>0.284168</v>
      </c>
      <c r="E115" s="16">
        <f t="shared" si="22"/>
      </c>
      <c r="F115" s="17">
        <f t="shared" si="17"/>
      </c>
      <c r="G115" s="18">
        <f t="shared" si="18"/>
      </c>
      <c r="I115" s="8">
        <f t="shared" si="19"/>
      </c>
      <c r="J115" s="9">
        <f t="shared" si="20"/>
      </c>
      <c r="K115" s="8">
        <f t="shared" si="21"/>
      </c>
      <c r="L115" s="19">
        <f t="shared" si="23"/>
      </c>
      <c r="M115" s="20">
        <f t="shared" si="24"/>
      </c>
      <c r="N115" s="21">
        <f t="shared" si="25"/>
      </c>
      <c r="O115" s="22">
        <f t="shared" si="26"/>
      </c>
      <c r="P115">
        <v>96</v>
      </c>
      <c r="Q115">
        <v>0.192565</v>
      </c>
      <c r="S115" s="15">
        <f t="shared" si="27"/>
        <v>0</v>
      </c>
      <c r="T115" s="15">
        <f t="shared" si="28"/>
        <v>0</v>
      </c>
    </row>
    <row r="116" spans="1:20" ht="12.75">
      <c r="A116">
        <v>97</v>
      </c>
      <c r="B116" s="37">
        <v>0.21948870134228185</v>
      </c>
      <c r="C116" s="37">
        <f>D116*$L$9</f>
        <v>0.21948870134228185</v>
      </c>
      <c r="D116" s="49">
        <v>0.303164</v>
      </c>
      <c r="E116" s="16">
        <f t="shared" si="22"/>
      </c>
      <c r="F116" s="17">
        <f t="shared" si="17"/>
      </c>
      <c r="G116" s="18">
        <f t="shared" si="18"/>
      </c>
      <c r="I116" s="8">
        <f t="shared" si="19"/>
      </c>
      <c r="J116" s="9">
        <f t="shared" si="20"/>
      </c>
      <c r="K116" s="8">
        <f t="shared" si="21"/>
      </c>
      <c r="L116" s="19">
        <f t="shared" si="23"/>
      </c>
      <c r="M116" s="20">
        <f t="shared" si="24"/>
      </c>
      <c r="N116" s="21">
        <f t="shared" si="25"/>
      </c>
      <c r="O116" s="22">
        <f t="shared" si="26"/>
      </c>
      <c r="P116">
        <v>97</v>
      </c>
      <c r="Q116">
        <v>0.205229</v>
      </c>
      <c r="S116" s="15">
        <f t="shared" si="27"/>
        <v>0</v>
      </c>
      <c r="T116" s="15">
        <f t="shared" si="28"/>
        <v>0</v>
      </c>
    </row>
    <row r="117" spans="1:20" ht="12.75">
      <c r="A117">
        <v>98</v>
      </c>
      <c r="B117" s="37">
        <v>0.23231207046979863</v>
      </c>
      <c r="C117" s="37">
        <f>D117*$L$9</f>
        <v>0.23231207046979863</v>
      </c>
      <c r="D117" s="49">
        <v>0.320876</v>
      </c>
      <c r="E117" s="16">
        <f t="shared" si="22"/>
      </c>
      <c r="F117" s="17">
        <f t="shared" si="17"/>
      </c>
      <c r="G117" s="18">
        <f t="shared" si="18"/>
      </c>
      <c r="I117" s="8">
        <f t="shared" si="19"/>
      </c>
      <c r="J117" s="9">
        <f t="shared" si="20"/>
      </c>
      <c r="K117" s="8">
        <f t="shared" si="21"/>
      </c>
      <c r="L117" s="19">
        <f t="shared" si="23"/>
      </c>
      <c r="M117" s="20">
        <f t="shared" si="24"/>
      </c>
      <c r="N117" s="21">
        <f t="shared" si="25"/>
      </c>
      <c r="O117" s="22">
        <f t="shared" si="26"/>
      </c>
      <c r="P117">
        <v>98</v>
      </c>
      <c r="Q117">
        <v>0.218683</v>
      </c>
      <c r="S117" s="15">
        <f t="shared" si="27"/>
        <v>0</v>
      </c>
      <c r="T117" s="15">
        <f t="shared" si="28"/>
        <v>0</v>
      </c>
    </row>
    <row r="118" spans="1:20" ht="12.75">
      <c r="A118">
        <v>99</v>
      </c>
      <c r="B118" s="37">
        <v>0.2439270947986577</v>
      </c>
      <c r="C118" s="37">
        <f>D118*$L$9</f>
        <v>0.2439270947986577</v>
      </c>
      <c r="D118" s="49">
        <v>0.336919</v>
      </c>
      <c r="E118" s="16">
        <f t="shared" si="22"/>
      </c>
      <c r="F118" s="17">
        <f t="shared" si="17"/>
      </c>
      <c r="G118" s="18">
        <f t="shared" si="18"/>
      </c>
      <c r="I118" s="8">
        <f t="shared" si="19"/>
      </c>
      <c r="J118" s="9">
        <f t="shared" si="20"/>
      </c>
      <c r="K118" s="8">
        <f t="shared" si="21"/>
      </c>
      <c r="L118" s="19">
        <f t="shared" si="23"/>
      </c>
      <c r="M118" s="20">
        <f t="shared" si="24"/>
      </c>
      <c r="N118" s="21">
        <f t="shared" si="25"/>
      </c>
      <c r="O118" s="22">
        <f t="shared" si="26"/>
      </c>
      <c r="P118">
        <v>99</v>
      </c>
      <c r="Q118">
        <v>0.233371</v>
      </c>
      <c r="S118" s="15">
        <f t="shared" si="27"/>
        <v>0</v>
      </c>
      <c r="T118" s="15">
        <f t="shared" si="28"/>
        <v>0</v>
      </c>
    </row>
    <row r="119" spans="1:20" ht="12.75">
      <c r="A119">
        <v>100</v>
      </c>
      <c r="B119" s="37">
        <v>0.2752671941971645</v>
      </c>
      <c r="C119" s="37">
        <f>D119*$L$10</f>
        <v>0.2752671941971645</v>
      </c>
      <c r="D119" s="48">
        <v>0.353765</v>
      </c>
      <c r="E119" s="16">
        <f t="shared" si="22"/>
      </c>
      <c r="F119" s="17">
        <f t="shared" si="17"/>
      </c>
      <c r="G119" s="18">
        <f t="shared" si="18"/>
      </c>
      <c r="I119" s="8">
        <f t="shared" si="19"/>
      </c>
      <c r="J119" s="9">
        <f t="shared" si="20"/>
      </c>
      <c r="K119" s="8">
        <f t="shared" si="21"/>
      </c>
      <c r="L119" s="19">
        <f t="shared" si="23"/>
      </c>
      <c r="M119" s="20">
        <f t="shared" si="24"/>
      </c>
      <c r="N119" s="21">
        <f t="shared" si="25"/>
      </c>
      <c r="O119" s="22">
        <f t="shared" si="26"/>
      </c>
      <c r="P119">
        <v>100</v>
      </c>
      <c r="Q119">
        <v>0.249741</v>
      </c>
      <c r="S119" s="15">
        <f t="shared" si="27"/>
        <v>0</v>
      </c>
      <c r="T119" s="15">
        <f t="shared" si="28"/>
        <v>0</v>
      </c>
    </row>
    <row r="120" spans="1:20" ht="12.75">
      <c r="A120">
        <v>101</v>
      </c>
      <c r="B120" s="37">
        <v>0.289031137487636</v>
      </c>
      <c r="C120" s="37">
        <f>D120*$L$10</f>
        <v>0.289031137487636</v>
      </c>
      <c r="D120" s="48">
        <v>0.371454</v>
      </c>
      <c r="E120" s="16">
        <f t="shared" si="22"/>
      </c>
      <c r="F120" s="17">
        <f t="shared" si="17"/>
      </c>
      <c r="G120" s="18">
        <f t="shared" si="18"/>
      </c>
      <c r="I120" s="8">
        <f t="shared" si="19"/>
      </c>
      <c r="J120" s="9">
        <f t="shared" si="20"/>
      </c>
      <c r="K120" s="8">
        <f t="shared" si="21"/>
      </c>
      <c r="L120" s="19">
        <f t="shared" si="23"/>
      </c>
      <c r="M120" s="20">
        <f t="shared" si="24"/>
      </c>
      <c r="N120" s="21">
        <f t="shared" si="25"/>
      </c>
      <c r="O120" s="22">
        <f t="shared" si="26"/>
      </c>
      <c r="P120">
        <v>101</v>
      </c>
      <c r="Q120">
        <v>0.268237</v>
      </c>
      <c r="S120" s="15">
        <f t="shared" si="27"/>
        <v>0</v>
      </c>
      <c r="T120" s="15">
        <f t="shared" si="28"/>
        <v>0</v>
      </c>
    </row>
    <row r="121" spans="1:20" ht="12.75">
      <c r="A121">
        <v>102</v>
      </c>
      <c r="B121" s="37">
        <v>0.3034821496867787</v>
      </c>
      <c r="C121" s="37">
        <f>D121*$L$10</f>
        <v>0.3034821496867787</v>
      </c>
      <c r="D121" s="48">
        <v>0.390026</v>
      </c>
      <c r="E121" s="16">
        <f t="shared" si="22"/>
      </c>
      <c r="F121" s="17">
        <f t="shared" si="17"/>
      </c>
      <c r="G121" s="18">
        <f t="shared" si="18"/>
      </c>
      <c r="I121" s="8">
        <f t="shared" si="19"/>
      </c>
      <c r="J121" s="9">
        <f t="shared" si="20"/>
      </c>
      <c r="K121" s="8">
        <f t="shared" si="21"/>
      </c>
      <c r="L121" s="19">
        <f t="shared" si="23"/>
      </c>
      <c r="M121" s="20">
        <f t="shared" si="24"/>
      </c>
      <c r="N121" s="21">
        <f t="shared" si="25"/>
      </c>
      <c r="O121" s="22">
        <f t="shared" si="26"/>
      </c>
      <c r="P121">
        <v>102</v>
      </c>
      <c r="Q121">
        <v>0.289305</v>
      </c>
      <c r="S121" s="15">
        <f t="shared" si="27"/>
        <v>0</v>
      </c>
      <c r="T121" s="15">
        <f t="shared" si="28"/>
        <v>0</v>
      </c>
    </row>
    <row r="122" spans="1:20" ht="12.75">
      <c r="A122">
        <v>103</v>
      </c>
      <c r="B122" s="37">
        <v>0.3186568018463567</v>
      </c>
      <c r="C122" s="37">
        <f>D122*$L$10</f>
        <v>0.3186568018463567</v>
      </c>
      <c r="D122" s="48">
        <v>0.409528</v>
      </c>
      <c r="E122" s="16">
        <f t="shared" si="22"/>
      </c>
      <c r="F122" s="17">
        <f t="shared" si="17"/>
      </c>
      <c r="G122" s="18">
        <f t="shared" si="18"/>
      </c>
      <c r="I122" s="8">
        <f t="shared" si="19"/>
      </c>
      <c r="J122" s="9">
        <f t="shared" si="20"/>
      </c>
      <c r="K122" s="8">
        <f t="shared" si="21"/>
      </c>
      <c r="L122" s="19">
        <f t="shared" si="23"/>
      </c>
      <c r="M122" s="20">
        <f t="shared" si="24"/>
      </c>
      <c r="N122" s="21">
        <f t="shared" si="25"/>
      </c>
      <c r="O122" s="22">
        <f t="shared" si="26"/>
      </c>
      <c r="P122">
        <v>103</v>
      </c>
      <c r="Q122">
        <v>0.313391</v>
      </c>
      <c r="S122" s="15">
        <f t="shared" si="27"/>
        <v>0</v>
      </c>
      <c r="T122" s="15">
        <f t="shared" si="28"/>
        <v>0</v>
      </c>
    </row>
    <row r="123" spans="1:20" ht="12.75">
      <c r="A123">
        <v>104</v>
      </c>
      <c r="B123" s="37">
        <v>0.3345893306956808</v>
      </c>
      <c r="C123" s="37">
        <f>D123*$L$10</f>
        <v>0.3345893306956808</v>
      </c>
      <c r="D123" s="48">
        <v>0.430004</v>
      </c>
      <c r="E123" s="16">
        <f t="shared" si="22"/>
      </c>
      <c r="F123" s="17">
        <f t="shared" si="17"/>
      </c>
      <c r="G123" s="18">
        <f t="shared" si="18"/>
      </c>
      <c r="I123" s="8">
        <f t="shared" si="19"/>
      </c>
      <c r="J123" s="9">
        <f t="shared" si="20"/>
      </c>
      <c r="K123" s="8">
        <f t="shared" si="21"/>
      </c>
      <c r="L123" s="19">
        <f t="shared" si="23"/>
      </c>
      <c r="M123" s="20">
        <f t="shared" si="24"/>
      </c>
      <c r="N123" s="21">
        <f t="shared" si="25"/>
      </c>
      <c r="O123" s="22">
        <f t="shared" si="26"/>
      </c>
      <c r="P123">
        <v>104</v>
      </c>
      <c r="Q123">
        <v>0.34094</v>
      </c>
      <c r="S123" s="15">
        <f t="shared" si="27"/>
        <v>0</v>
      </c>
      <c r="T123" s="15">
        <f t="shared" si="28"/>
        <v>0</v>
      </c>
    </row>
    <row r="124" spans="1:20" ht="12.75">
      <c r="A124">
        <v>105</v>
      </c>
      <c r="B124" s="37">
        <v>0.40580761724500525</v>
      </c>
      <c r="C124" s="37">
        <f>D124*$L$11</f>
        <v>0.40580761724500525</v>
      </c>
      <c r="D124" s="49">
        <v>0.451504</v>
      </c>
      <c r="E124" s="16">
        <f t="shared" si="22"/>
      </c>
      <c r="F124" s="17">
        <f t="shared" si="17"/>
      </c>
      <c r="G124" s="18">
        <f t="shared" si="18"/>
      </c>
      <c r="I124" s="8">
        <f t="shared" si="19"/>
      </c>
      <c r="J124" s="9">
        <f t="shared" si="20"/>
      </c>
      <c r="K124" s="8">
        <f t="shared" si="21"/>
      </c>
      <c r="L124" s="19">
        <f t="shared" si="23"/>
      </c>
      <c r="M124" s="20">
        <f t="shared" si="24"/>
      </c>
      <c r="N124" s="21">
        <f t="shared" si="25"/>
      </c>
      <c r="O124" s="22">
        <f t="shared" si="26"/>
      </c>
      <c r="P124">
        <v>105</v>
      </c>
      <c r="Q124">
        <v>0.372398</v>
      </c>
      <c r="S124" s="15">
        <f t="shared" si="27"/>
        <v>0</v>
      </c>
      <c r="T124" s="15">
        <f t="shared" si="28"/>
        <v>0</v>
      </c>
    </row>
    <row r="125" spans="1:20" ht="12.75">
      <c r="A125">
        <v>106</v>
      </c>
      <c r="B125" s="37">
        <v>0.42609781834910615</v>
      </c>
      <c r="C125" s="37">
        <f aca="true" t="shared" si="29" ref="C125:C138">D125*$L$11</f>
        <v>0.42609781834910615</v>
      </c>
      <c r="D125" s="49">
        <v>0.474079</v>
      </c>
      <c r="E125" s="16">
        <f t="shared" si="22"/>
      </c>
      <c r="F125" s="17">
        <f t="shared" si="17"/>
      </c>
      <c r="G125" s="18">
        <f t="shared" si="18"/>
      </c>
      <c r="I125" s="8">
        <f t="shared" si="19"/>
      </c>
      <c r="J125" s="9">
        <f t="shared" si="20"/>
      </c>
      <c r="K125" s="8">
        <f t="shared" si="21"/>
      </c>
      <c r="L125" s="19">
        <f t="shared" si="23"/>
      </c>
      <c r="M125" s="20">
        <f t="shared" si="24"/>
      </c>
      <c r="N125" s="21">
        <f t="shared" si="25"/>
      </c>
      <c r="O125" s="22">
        <f t="shared" si="26"/>
      </c>
      <c r="P125">
        <v>106</v>
      </c>
      <c r="Q125">
        <v>0.40821</v>
      </c>
      <c r="S125" s="15">
        <f t="shared" si="27"/>
        <v>0</v>
      </c>
      <c r="T125" s="15">
        <f t="shared" si="28"/>
        <v>0</v>
      </c>
    </row>
    <row r="126" spans="1:20" ht="12.75">
      <c r="A126">
        <v>107</v>
      </c>
      <c r="B126" s="37">
        <v>0.4474027542060988</v>
      </c>
      <c r="C126" s="37">
        <f t="shared" si="29"/>
        <v>0.4474027542060988</v>
      </c>
      <c r="D126" s="49">
        <v>0.497783</v>
      </c>
      <c r="E126" s="16">
        <f t="shared" si="22"/>
      </c>
      <c r="F126" s="17">
        <f t="shared" si="17"/>
      </c>
      <c r="G126" s="18">
        <f t="shared" si="18"/>
      </c>
      <c r="I126" s="8">
        <f t="shared" si="19"/>
      </c>
      <c r="J126" s="9">
        <f t="shared" si="20"/>
      </c>
      <c r="K126" s="8">
        <f t="shared" si="21"/>
      </c>
      <c r="L126" s="19">
        <f t="shared" si="23"/>
      </c>
      <c r="M126" s="20">
        <f t="shared" si="24"/>
      </c>
      <c r="N126" s="21">
        <f t="shared" si="25"/>
      </c>
      <c r="O126" s="22">
        <f t="shared" si="26"/>
      </c>
      <c r="P126">
        <v>107</v>
      </c>
      <c r="Q126">
        <v>0.448823</v>
      </c>
      <c r="S126" s="15">
        <f t="shared" si="27"/>
        <v>0</v>
      </c>
      <c r="T126" s="15">
        <f t="shared" si="28"/>
        <v>0</v>
      </c>
    </row>
    <row r="127" spans="1:20" ht="12.75">
      <c r="A127">
        <v>108</v>
      </c>
      <c r="B127" s="37">
        <v>0.4697736558885384</v>
      </c>
      <c r="C127" s="37">
        <f t="shared" si="29"/>
        <v>0.4697736558885384</v>
      </c>
      <c r="D127" s="49">
        <v>0.522673</v>
      </c>
      <c r="E127" s="16">
        <f t="shared" si="22"/>
      </c>
      <c r="F127" s="17">
        <f t="shared" si="17"/>
      </c>
      <c r="G127" s="18">
        <f t="shared" si="18"/>
      </c>
      <c r="I127" s="8">
        <f t="shared" si="19"/>
      </c>
      <c r="J127" s="9">
        <f t="shared" si="20"/>
      </c>
      <c r="K127" s="8">
        <f t="shared" si="21"/>
      </c>
      <c r="L127" s="19">
        <f t="shared" si="23"/>
      </c>
      <c r="M127" s="20">
        <f t="shared" si="24"/>
      </c>
      <c r="N127" s="21">
        <f t="shared" si="25"/>
      </c>
      <c r="O127" s="22">
        <f t="shared" si="26"/>
      </c>
      <c r="P127">
        <v>108</v>
      </c>
      <c r="Q127">
        <v>0.494681</v>
      </c>
      <c r="S127" s="15">
        <f t="shared" si="27"/>
        <v>0</v>
      </c>
      <c r="T127" s="15">
        <f t="shared" si="28"/>
        <v>0</v>
      </c>
    </row>
    <row r="128" spans="1:20" ht="12.75">
      <c r="A128">
        <v>109</v>
      </c>
      <c r="B128" s="37">
        <v>0.49326175446898</v>
      </c>
      <c r="C128" s="37">
        <f t="shared" si="29"/>
        <v>0.49326175446898</v>
      </c>
      <c r="D128" s="49">
        <v>0.548806</v>
      </c>
      <c r="E128" s="16">
        <f t="shared" si="22"/>
      </c>
      <c r="F128" s="17">
        <f t="shared" si="17"/>
      </c>
      <c r="G128" s="18">
        <f t="shared" si="18"/>
      </c>
      <c r="I128" s="8">
        <f t="shared" si="19"/>
      </c>
      <c r="J128" s="9">
        <f t="shared" si="20"/>
      </c>
      <c r="K128" s="8">
        <f t="shared" si="21"/>
      </c>
      <c r="L128" s="19">
        <f t="shared" si="23"/>
      </c>
      <c r="M128" s="20">
        <f t="shared" si="24"/>
      </c>
      <c r="N128" s="21">
        <f t="shared" si="25"/>
      </c>
      <c r="O128" s="22">
        <f t="shared" si="26"/>
      </c>
      <c r="P128">
        <v>109</v>
      </c>
      <c r="Q128">
        <v>0.546231</v>
      </c>
      <c r="S128" s="15">
        <f t="shared" si="27"/>
        <v>0</v>
      </c>
      <c r="T128" s="15">
        <f t="shared" si="28"/>
        <v>0</v>
      </c>
    </row>
    <row r="129" spans="1:20" ht="12.75">
      <c r="A129">
        <v>110</v>
      </c>
      <c r="B129" s="37">
        <v>0.5179245725552051</v>
      </c>
      <c r="C129" s="37">
        <f t="shared" si="29"/>
        <v>0.5179245725552051</v>
      </c>
      <c r="D129" s="48">
        <v>0.576246</v>
      </c>
      <c r="E129" s="16">
        <f t="shared" si="22"/>
      </c>
      <c r="F129" s="17">
        <f t="shared" si="17"/>
      </c>
      <c r="G129" s="18">
        <f t="shared" si="18"/>
      </c>
      <c r="I129" s="8">
        <f t="shared" si="19"/>
      </c>
      <c r="J129" s="9">
        <f t="shared" si="20"/>
      </c>
      <c r="K129" s="8">
        <f t="shared" si="21"/>
      </c>
      <c r="L129" s="19">
        <f t="shared" si="23"/>
      </c>
      <c r="M129" s="20">
        <f t="shared" si="24"/>
      </c>
      <c r="N129" s="21">
        <f t="shared" si="25"/>
      </c>
      <c r="O129" s="22">
        <f t="shared" si="26"/>
      </c>
      <c r="P129">
        <v>110</v>
      </c>
      <c r="Q129">
        <v>0.603917</v>
      </c>
      <c r="S129" s="15">
        <f t="shared" si="27"/>
        <v>0</v>
      </c>
      <c r="T129" s="15">
        <f t="shared" si="28"/>
        <v>0</v>
      </c>
    </row>
    <row r="130" spans="1:20" ht="12.75">
      <c r="A130">
        <v>111</v>
      </c>
      <c r="B130" s="37">
        <v>0.5438214303364879</v>
      </c>
      <c r="C130" s="37">
        <f t="shared" si="29"/>
        <v>0.5438214303364879</v>
      </c>
      <c r="D130" s="48">
        <v>0.605059</v>
      </c>
      <c r="E130" s="16">
        <f t="shared" si="22"/>
      </c>
      <c r="F130" s="17">
        <f t="shared" si="17"/>
      </c>
      <c r="G130" s="18">
        <f t="shared" si="18"/>
      </c>
      <c r="I130" s="8">
        <f t="shared" si="19"/>
      </c>
      <c r="J130" s="9">
        <f t="shared" si="20"/>
      </c>
      <c r="K130" s="8">
        <f t="shared" si="21"/>
      </c>
      <c r="L130" s="19">
        <f t="shared" si="23"/>
      </c>
      <c r="M130" s="20">
        <f t="shared" si="24"/>
      </c>
      <c r="N130" s="21">
        <f t="shared" si="25"/>
      </c>
      <c r="O130" s="22">
        <f t="shared" si="26"/>
      </c>
      <c r="P130">
        <v>111</v>
      </c>
      <c r="Q130">
        <v>0.668186</v>
      </c>
      <c r="S130" s="15">
        <f t="shared" si="27"/>
        <v>0</v>
      </c>
      <c r="T130" s="15">
        <f t="shared" si="28"/>
        <v>0</v>
      </c>
    </row>
    <row r="131" spans="1:20" ht="12.75">
      <c r="A131">
        <v>112</v>
      </c>
      <c r="B131" s="37">
        <v>0.5710125467928496</v>
      </c>
      <c r="C131" s="37">
        <f t="shared" si="29"/>
        <v>0.5710125467928496</v>
      </c>
      <c r="D131" s="48">
        <v>0.635312</v>
      </c>
      <c r="E131" s="16">
        <f t="shared" si="22"/>
      </c>
      <c r="F131" s="17">
        <f t="shared" si="17"/>
      </c>
      <c r="G131" s="18">
        <f t="shared" si="18"/>
      </c>
      <c r="I131" s="8">
        <f t="shared" si="19"/>
      </c>
      <c r="J131" s="9">
        <f t="shared" si="20"/>
      </c>
      <c r="K131" s="8">
        <f t="shared" si="21"/>
      </c>
      <c r="L131" s="19">
        <f t="shared" si="23"/>
      </c>
      <c r="M131" s="20">
        <f t="shared" si="24"/>
      </c>
      <c r="N131" s="21">
        <f t="shared" si="25"/>
      </c>
      <c r="O131" s="22">
        <f t="shared" si="26"/>
      </c>
      <c r="P131">
        <v>112</v>
      </c>
      <c r="Q131">
        <v>0.739483</v>
      </c>
      <c r="S131" s="15">
        <f t="shared" si="27"/>
        <v>0</v>
      </c>
      <c r="T131" s="15">
        <f t="shared" si="28"/>
        <v>0</v>
      </c>
    </row>
    <row r="132" spans="1:20" ht="12.75">
      <c r="A132">
        <v>113</v>
      </c>
      <c r="B132" s="37">
        <v>0.5995626348580442</v>
      </c>
      <c r="C132" s="37">
        <f t="shared" si="29"/>
        <v>0.5995626348580442</v>
      </c>
      <c r="D132" s="48">
        <v>0.667077</v>
      </c>
      <c r="E132" s="16">
        <f t="shared" si="22"/>
      </c>
      <c r="F132" s="17">
        <f t="shared" si="17"/>
      </c>
      <c r="G132" s="18">
        <f t="shared" si="18"/>
      </c>
      <c r="I132" s="8">
        <f t="shared" si="19"/>
      </c>
      <c r="J132" s="9">
        <f t="shared" si="20"/>
      </c>
      <c r="K132" s="8">
        <f t="shared" si="21"/>
      </c>
      <c r="L132" s="19">
        <f t="shared" si="23"/>
      </c>
      <c r="M132" s="20">
        <f t="shared" si="24"/>
      </c>
      <c r="N132" s="21">
        <f t="shared" si="25"/>
      </c>
      <c r="O132" s="22">
        <f t="shared" si="26"/>
      </c>
      <c r="P132">
        <v>113</v>
      </c>
      <c r="Q132">
        <v>0.818254</v>
      </c>
      <c r="S132" s="15">
        <f t="shared" si="27"/>
        <v>0</v>
      </c>
      <c r="T132" s="15">
        <f t="shared" si="28"/>
        <v>0</v>
      </c>
    </row>
    <row r="133" spans="1:20" ht="12.75">
      <c r="A133">
        <v>114</v>
      </c>
      <c r="B133" s="37">
        <v>0.6295409014195583</v>
      </c>
      <c r="C133" s="37">
        <f t="shared" si="29"/>
        <v>0.6295409014195583</v>
      </c>
      <c r="D133" s="48">
        <v>0.700431</v>
      </c>
      <c r="E133" s="16">
        <f t="shared" si="22"/>
      </c>
      <c r="F133" s="17">
        <f t="shared" si="17"/>
      </c>
      <c r="G133" s="18">
        <f t="shared" si="18"/>
      </c>
      <c r="I133" s="8">
        <f t="shared" si="19"/>
      </c>
      <c r="J133" s="9">
        <f t="shared" si="20"/>
      </c>
      <c r="K133" s="8">
        <f t="shared" si="21"/>
      </c>
      <c r="L133" s="19">
        <f t="shared" si="23"/>
      </c>
      <c r="M133" s="20">
        <f t="shared" si="24"/>
      </c>
      <c r="N133" s="21">
        <f t="shared" si="25"/>
      </c>
      <c r="O133" s="22">
        <f t="shared" si="26"/>
      </c>
      <c r="P133">
        <v>114</v>
      </c>
      <c r="Q133">
        <v>0.904945</v>
      </c>
      <c r="S133" s="15">
        <f t="shared" si="27"/>
        <v>0</v>
      </c>
      <c r="T133" s="15">
        <f t="shared" si="28"/>
        <v>0</v>
      </c>
    </row>
    <row r="134" spans="1:20" ht="12.75">
      <c r="A134">
        <v>115</v>
      </c>
      <c r="B134" s="37">
        <v>0.6610183509463722</v>
      </c>
      <c r="C134" s="37">
        <f t="shared" si="29"/>
        <v>0.6610183509463722</v>
      </c>
      <c r="D134" s="49">
        <v>0.735453</v>
      </c>
      <c r="E134" s="16">
        <f t="shared" si="22"/>
      </c>
      <c r="F134" s="17">
        <f>IF(E134="","",(1-VLOOKUP(E134,$A$19:$B$134,2,FALSE))*F133)</f>
      </c>
      <c r="G134" s="18">
        <f t="shared" si="18"/>
      </c>
      <c r="I134" s="8">
        <f t="shared" si="19"/>
      </c>
      <c r="J134" s="9">
        <f t="shared" si="20"/>
      </c>
      <c r="K134" s="8">
        <f t="shared" si="21"/>
      </c>
      <c r="L134" s="19">
        <f t="shared" si="23"/>
      </c>
      <c r="M134" s="20">
        <f t="shared" si="24"/>
      </c>
      <c r="N134" s="21">
        <f t="shared" si="25"/>
      </c>
      <c r="O134" s="22">
        <f t="shared" si="26"/>
      </c>
      <c r="P134">
        <v>115</v>
      </c>
      <c r="Q134">
        <v>1</v>
      </c>
      <c r="S134" s="15">
        <f t="shared" si="27"/>
        <v>0</v>
      </c>
      <c r="T134" s="15">
        <f t="shared" si="28"/>
        <v>0</v>
      </c>
    </row>
    <row r="135" spans="1:20" ht="12.75">
      <c r="A135" t="s">
        <v>2</v>
      </c>
      <c r="B135" s="37">
        <v>0.6940686842797056</v>
      </c>
      <c r="C135" s="37">
        <f t="shared" si="29"/>
        <v>0.6940686842797056</v>
      </c>
      <c r="D135" s="49">
        <v>0.772225</v>
      </c>
      <c r="K135" s="11"/>
      <c r="L135" s="11"/>
      <c r="M135" s="11"/>
      <c r="N135" s="11"/>
      <c r="P135" t="s">
        <v>3</v>
      </c>
      <c r="S135" s="15">
        <f>SUM(S19:S134)</f>
        <v>28859559.797859762</v>
      </c>
      <c r="T135" s="15">
        <f>SUM(T19:T134)</f>
        <v>26129532.95059236</v>
      </c>
    </row>
    <row r="136" spans="2:14" ht="12.75">
      <c r="B136" s="37">
        <v>0.7287727925867508</v>
      </c>
      <c r="C136" s="37">
        <f t="shared" si="29"/>
        <v>0.7287727925867508</v>
      </c>
      <c r="D136" s="49">
        <v>0.810837</v>
      </c>
      <c r="K136" s="11"/>
      <c r="L136" s="11"/>
      <c r="M136" s="11"/>
      <c r="N136" s="11"/>
    </row>
    <row r="137" spans="2:14" ht="12.75">
      <c r="B137" s="37">
        <v>0.7652106682439537</v>
      </c>
      <c r="C137" s="37">
        <f t="shared" si="29"/>
        <v>0.7652106682439537</v>
      </c>
      <c r="D137" s="49">
        <v>0.851378</v>
      </c>
      <c r="K137" s="11"/>
      <c r="L137" s="11"/>
      <c r="M137" s="11"/>
      <c r="N137" s="11"/>
    </row>
    <row r="138" spans="2:14" ht="12.75">
      <c r="B138" s="37">
        <v>0.8034712915352261</v>
      </c>
      <c r="C138" s="37">
        <f t="shared" si="29"/>
        <v>0.8034712915352261</v>
      </c>
      <c r="D138" s="49">
        <v>0.893947</v>
      </c>
      <c r="K138" s="11"/>
      <c r="L138" s="11"/>
      <c r="M138" s="11"/>
      <c r="N138" s="11"/>
    </row>
    <row r="139" spans="11:14" ht="12.75">
      <c r="K139" s="11"/>
      <c r="L139" s="11"/>
      <c r="M139" s="11"/>
      <c r="N139" s="11"/>
    </row>
    <row r="140" spans="11:14" ht="12.75">
      <c r="K140" s="11"/>
      <c r="L140" s="11"/>
      <c r="M140" s="11"/>
      <c r="N140" s="11"/>
    </row>
    <row r="141" spans="11:14" ht="12.75">
      <c r="K141" s="11"/>
      <c r="L141" s="11"/>
      <c r="M141" s="11"/>
      <c r="N141" s="11"/>
    </row>
    <row r="142" spans="11:14" ht="12.75">
      <c r="K142" s="11"/>
      <c r="L142" s="11"/>
      <c r="M142" s="11"/>
      <c r="N142" s="11"/>
    </row>
    <row r="143" spans="11:14" ht="12.75">
      <c r="K143" s="11"/>
      <c r="L143" s="11"/>
      <c r="M143" s="11"/>
      <c r="N143" s="11"/>
    </row>
    <row r="144" spans="11:14" ht="12.75">
      <c r="K144" s="11"/>
      <c r="L144" s="11"/>
      <c r="M144" s="11"/>
      <c r="N144" s="11"/>
    </row>
    <row r="145" spans="11:14" ht="12.75">
      <c r="K145" s="11"/>
      <c r="L145" s="11"/>
      <c r="M145" s="11"/>
      <c r="N145" s="11"/>
    </row>
    <row r="146" spans="11:14" ht="12.75">
      <c r="K146" s="11"/>
      <c r="L146" s="11"/>
      <c r="M146" s="11"/>
      <c r="N146" s="11"/>
    </row>
    <row r="147" spans="11:14" ht="12.75">
      <c r="K147" s="11"/>
      <c r="L147" s="11"/>
      <c r="M147" s="11"/>
      <c r="N147" s="11"/>
    </row>
    <row r="148" spans="11:14" ht="12.75">
      <c r="K148" s="11"/>
      <c r="L148" s="11"/>
      <c r="M148" s="11"/>
      <c r="N148" s="11"/>
    </row>
    <row r="149" spans="11:14" ht="12.75">
      <c r="K149" s="11"/>
      <c r="L149" s="11"/>
      <c r="M149" s="11"/>
      <c r="N149" s="11"/>
    </row>
    <row r="150" spans="11:14" ht="12.75">
      <c r="K150" s="11"/>
      <c r="L150" s="11"/>
      <c r="M150" s="11"/>
      <c r="N150" s="11"/>
    </row>
    <row r="151" spans="11:14" ht="12.75">
      <c r="K151" s="11"/>
      <c r="L151" s="11"/>
      <c r="M151" s="11"/>
      <c r="N151" s="11"/>
    </row>
    <row r="152" spans="11:14" ht="12.75">
      <c r="K152" s="11"/>
      <c r="L152" s="11"/>
      <c r="M152" s="11"/>
      <c r="N152" s="11"/>
    </row>
    <row r="153" spans="11:14" ht="12.75">
      <c r="K153" s="11"/>
      <c r="L153" s="11"/>
      <c r="M153" s="11"/>
      <c r="N153" s="11"/>
    </row>
    <row r="154" spans="11:14" ht="12.75">
      <c r="K154" s="11"/>
      <c r="L154" s="11"/>
      <c r="M154" s="11"/>
      <c r="N154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54"/>
  <sheetViews>
    <sheetView zoomScalePageLayoutView="0" workbookViewId="0" topLeftCell="A20">
      <selection activeCell="C7" sqref="C7"/>
    </sheetView>
  </sheetViews>
  <sheetFormatPr defaultColWidth="9.140625" defaultRowHeight="12.75"/>
  <cols>
    <col min="1" max="1" width="13.7109375" style="0" customWidth="1"/>
    <col min="2" max="3" width="10.7109375" style="0" customWidth="1"/>
    <col min="8" max="11" width="15.7109375" style="0" customWidth="1"/>
    <col min="19" max="20" width="13.7109375" style="0" customWidth="1"/>
  </cols>
  <sheetData>
    <row r="1" spans="1:14" ht="17.25">
      <c r="A1" s="1" t="s">
        <v>0</v>
      </c>
      <c r="K1" s="11"/>
      <c r="L1" s="11"/>
      <c r="M1" s="11"/>
      <c r="N1" s="11"/>
    </row>
    <row r="2" spans="1:14" ht="12.75">
      <c r="A2" t="s">
        <v>29</v>
      </c>
      <c r="I2" s="5" t="s">
        <v>4</v>
      </c>
      <c r="J2" s="5" t="s">
        <v>48</v>
      </c>
      <c r="K2" s="5" t="s">
        <v>49</v>
      </c>
      <c r="L2" s="5" t="s">
        <v>50</v>
      </c>
      <c r="M2" s="11"/>
      <c r="N2" s="11"/>
    </row>
    <row r="3" spans="1:14" ht="12.75">
      <c r="A3" t="s">
        <v>51</v>
      </c>
      <c r="I3">
        <v>65</v>
      </c>
      <c r="J3" s="34">
        <v>13.4</v>
      </c>
      <c r="K3" s="36">
        <v>7.3</v>
      </c>
      <c r="L3" s="36">
        <f>K3/J3</f>
        <v>0.5447761194029851</v>
      </c>
      <c r="M3" s="11"/>
      <c r="N3" s="11"/>
    </row>
    <row r="4" spans="9:14" ht="12.75">
      <c r="I4">
        <f>I3+5</f>
        <v>70</v>
      </c>
      <c r="J4" s="34">
        <v>19.8</v>
      </c>
      <c r="K4" s="36">
        <v>11.5</v>
      </c>
      <c r="L4" s="36">
        <f aca="true" t="shared" si="0" ref="L4:L11">K4/J4</f>
        <v>0.5808080808080808</v>
      </c>
      <c r="M4" s="11"/>
      <c r="N4" s="11"/>
    </row>
    <row r="5" spans="9:14" ht="12.75">
      <c r="I5">
        <f aca="true" t="shared" si="1" ref="I5:I11">I4+5</f>
        <v>75</v>
      </c>
      <c r="J5" s="34">
        <v>29.1</v>
      </c>
      <c r="K5" s="36">
        <v>19.4</v>
      </c>
      <c r="L5" s="36">
        <f t="shared" si="0"/>
        <v>0.6666666666666666</v>
      </c>
      <c r="M5" s="11"/>
      <c r="N5" s="11"/>
    </row>
    <row r="6" spans="9:14" ht="12.75">
      <c r="I6">
        <f t="shared" si="1"/>
        <v>80</v>
      </c>
      <c r="J6" s="34">
        <v>44.3</v>
      </c>
      <c r="K6" s="36">
        <v>33.4</v>
      </c>
      <c r="L6" s="36">
        <f t="shared" si="0"/>
        <v>0.7539503386004515</v>
      </c>
      <c r="M6" s="11"/>
      <c r="N6" s="11"/>
    </row>
    <row r="7" spans="9:14" ht="12.75">
      <c r="I7">
        <f t="shared" si="1"/>
        <v>85</v>
      </c>
      <c r="J7" s="34">
        <v>69.6</v>
      </c>
      <c r="K7" s="36">
        <v>57.6</v>
      </c>
      <c r="L7" s="36">
        <f t="shared" si="0"/>
        <v>0.8275862068965518</v>
      </c>
      <c r="M7" s="11"/>
      <c r="N7" s="11"/>
    </row>
    <row r="8" spans="9:14" ht="12.75">
      <c r="I8">
        <f t="shared" si="1"/>
        <v>90</v>
      </c>
      <c r="J8" s="34">
        <v>116.7</v>
      </c>
      <c r="K8" s="36">
        <v>101.3</v>
      </c>
      <c r="L8" s="36">
        <f t="shared" si="0"/>
        <v>0.8680377035132819</v>
      </c>
      <c r="M8" s="11"/>
      <c r="N8" s="11"/>
    </row>
    <row r="9" spans="9:14" ht="12.75">
      <c r="I9">
        <f t="shared" si="1"/>
        <v>95</v>
      </c>
      <c r="J9" s="34">
        <v>189.5</v>
      </c>
      <c r="K9" s="36">
        <v>158.4</v>
      </c>
      <c r="L9" s="36">
        <f t="shared" si="0"/>
        <v>0.8358839050131927</v>
      </c>
      <c r="M9" s="11"/>
      <c r="N9" s="11"/>
    </row>
    <row r="10" spans="1:14" ht="12.75">
      <c r="A10" s="44">
        <f>Calc_Summary!A5</f>
        <v>70</v>
      </c>
      <c r="B10" t="s">
        <v>6</v>
      </c>
      <c r="I10">
        <f t="shared" si="1"/>
        <v>100</v>
      </c>
      <c r="J10" s="34">
        <v>259.2</v>
      </c>
      <c r="K10" s="36">
        <v>211.3</v>
      </c>
      <c r="L10" s="36">
        <f t="shared" si="0"/>
        <v>0.8152006172839507</v>
      </c>
      <c r="M10" s="11"/>
      <c r="N10" s="11"/>
    </row>
    <row r="11" spans="1:14" ht="12.75">
      <c r="A11" s="44"/>
      <c r="I11">
        <f t="shared" si="1"/>
        <v>105</v>
      </c>
      <c r="J11" s="34">
        <v>337.1</v>
      </c>
      <c r="K11" s="36">
        <v>299</v>
      </c>
      <c r="L11" s="36">
        <f t="shared" si="0"/>
        <v>0.8869771581133195</v>
      </c>
      <c r="M11" s="11"/>
      <c r="N11" s="11"/>
    </row>
    <row r="12" spans="1:14" ht="12.75">
      <c r="A12" s="45">
        <f>Calc_Summary!A7</f>
        <v>0.014</v>
      </c>
      <c r="B12" t="s">
        <v>1</v>
      </c>
      <c r="F12" s="2">
        <v>0</v>
      </c>
      <c r="G12" t="s">
        <v>9</v>
      </c>
      <c r="J12" s="34"/>
      <c r="K12" s="35"/>
      <c r="L12" s="11"/>
      <c r="M12" s="11"/>
      <c r="N12" s="11"/>
    </row>
    <row r="13" spans="1:14" ht="12.75">
      <c r="A13" s="43"/>
      <c r="K13" s="11"/>
      <c r="L13" s="11"/>
      <c r="M13" s="11"/>
      <c r="N13" s="11"/>
    </row>
    <row r="14" spans="1:20" ht="12.75">
      <c r="A14" s="46">
        <f>Calc_Summary!A6</f>
        <v>12000</v>
      </c>
      <c r="B14" t="s">
        <v>41</v>
      </c>
      <c r="D14" s="10">
        <f>K134</f>
      </c>
      <c r="F14" s="14" t="s">
        <v>13</v>
      </c>
      <c r="G14" s="14"/>
      <c r="H14" s="14"/>
      <c r="I14" s="14"/>
      <c r="L14" s="11"/>
      <c r="M14" s="11"/>
      <c r="N14" s="11"/>
      <c r="O14" s="11"/>
      <c r="T14" s="9">
        <f>K18*0.02</f>
        <v>39572503.54242746</v>
      </c>
    </row>
    <row r="15" spans="1:21" ht="12.75">
      <c r="A15" s="46">
        <f>A14*O18</f>
        <v>197862.51771213728</v>
      </c>
      <c r="B15" t="s">
        <v>7</v>
      </c>
      <c r="E15" s="14" t="s">
        <v>26</v>
      </c>
      <c r="F15" s="14" t="s">
        <v>12</v>
      </c>
      <c r="G15" s="14" t="s">
        <v>16</v>
      </c>
      <c r="H15" s="14"/>
      <c r="I15" s="14"/>
      <c r="J15" s="14" t="s">
        <v>27</v>
      </c>
      <c r="L15" s="11"/>
      <c r="M15" s="12" t="s">
        <v>20</v>
      </c>
      <c r="N15" s="12" t="s">
        <v>22</v>
      </c>
      <c r="O15" s="12" t="s">
        <v>24</v>
      </c>
      <c r="S15" s="41">
        <v>0.0015</v>
      </c>
      <c r="T15" s="15">
        <f>T135</f>
        <v>29728914.004394196</v>
      </c>
      <c r="U15" s="42">
        <f>T15/K18</f>
        <v>0.015025035741052113</v>
      </c>
    </row>
    <row r="16" spans="1:20" ht="12.75">
      <c r="A16" s="2"/>
      <c r="E16" s="14" t="s">
        <v>4</v>
      </c>
      <c r="F16" s="14" t="s">
        <v>11</v>
      </c>
      <c r="G16" s="14" t="s">
        <v>17</v>
      </c>
      <c r="H16" s="14" t="s">
        <v>28</v>
      </c>
      <c r="I16" s="14" t="s">
        <v>14</v>
      </c>
      <c r="J16" s="14" t="s">
        <v>15</v>
      </c>
      <c r="K16" t="s">
        <v>10</v>
      </c>
      <c r="L16" s="12" t="s">
        <v>19</v>
      </c>
      <c r="M16" s="12" t="s">
        <v>21</v>
      </c>
      <c r="N16" s="12" t="s">
        <v>23</v>
      </c>
      <c r="O16" s="12" t="s">
        <v>25</v>
      </c>
      <c r="S16" s="23" t="s">
        <v>55</v>
      </c>
      <c r="T16" s="23" t="s">
        <v>57</v>
      </c>
    </row>
    <row r="17" spans="3:20" ht="12.75">
      <c r="C17" s="5" t="s">
        <v>5</v>
      </c>
      <c r="D17" s="5" t="s">
        <v>5</v>
      </c>
      <c r="L17" s="11"/>
      <c r="M17" s="11"/>
      <c r="N17" s="11"/>
      <c r="S17" s="23" t="s">
        <v>56</v>
      </c>
      <c r="T17" s="23" t="s">
        <v>58</v>
      </c>
    </row>
    <row r="18" spans="1:17" ht="12.75">
      <c r="A18" s="5" t="s">
        <v>4</v>
      </c>
      <c r="B18" s="5" t="s">
        <v>5</v>
      </c>
      <c r="C18" s="38" t="s">
        <v>54</v>
      </c>
      <c r="D18" s="39" t="s">
        <v>52</v>
      </c>
      <c r="F18" s="6"/>
      <c r="G18" s="6"/>
      <c r="H18" s="9"/>
      <c r="K18" s="8">
        <f>$A$15*10000</f>
        <v>1978625177.121373</v>
      </c>
      <c r="L18" s="13"/>
      <c r="M18" s="11"/>
      <c r="N18" s="11"/>
      <c r="O18" s="22">
        <f>SUM(O19:O134)</f>
        <v>16.488543142678108</v>
      </c>
      <c r="P18" s="5" t="s">
        <v>4</v>
      </c>
      <c r="Q18" s="5" t="s">
        <v>5</v>
      </c>
    </row>
    <row r="19" spans="1:20" ht="12.75">
      <c r="A19">
        <v>0</v>
      </c>
      <c r="B19" s="48">
        <v>0.005728</v>
      </c>
      <c r="C19">
        <f>D19</f>
        <v>0.005728</v>
      </c>
      <c r="D19" s="48">
        <v>0.005728</v>
      </c>
      <c r="E19" s="16">
        <f>A10</f>
        <v>70</v>
      </c>
      <c r="F19" s="17">
        <f>10000</f>
        <v>10000</v>
      </c>
      <c r="G19" s="18">
        <f>IF(E19="","",(1+$F$12)^(E19-$A$10))</f>
        <v>1</v>
      </c>
      <c r="H19" s="9">
        <f aca="true" t="shared" si="2" ref="H19:H69">IF(E19="","",$A$14*F19*G19)</f>
        <v>120000000</v>
      </c>
      <c r="I19" s="8">
        <f>IF(E19="","",K18-H19)</f>
        <v>1858625177.121373</v>
      </c>
      <c r="J19" s="9">
        <f>IF(E19="","",I19*((1+$A$12)*(1+$F$12)-1))</f>
        <v>26020752.479699243</v>
      </c>
      <c r="K19" s="8">
        <f>IF(E19="","",I19+J19)</f>
        <v>1884645929.601072</v>
      </c>
      <c r="L19" s="19">
        <v>1</v>
      </c>
      <c r="M19" s="20">
        <v>1</v>
      </c>
      <c r="N19" s="21">
        <v>1</v>
      </c>
      <c r="O19" s="22">
        <f>L19*M19*N19</f>
        <v>1</v>
      </c>
      <c r="P19">
        <v>0</v>
      </c>
      <c r="Q19">
        <v>0.002311</v>
      </c>
      <c r="S19" s="15">
        <f>K19*$S$15</f>
        <v>2826968.894401608</v>
      </c>
      <c r="T19" s="15">
        <f>S19*N19</f>
        <v>2826968.894401608</v>
      </c>
    </row>
    <row r="20" spans="1:20" ht="12.75">
      <c r="A20">
        <v>1</v>
      </c>
      <c r="B20" s="48">
        <v>0.000373</v>
      </c>
      <c r="C20">
        <f aca="true" t="shared" si="3" ref="C20:C68">D20</f>
        <v>0.000373</v>
      </c>
      <c r="D20" s="48">
        <v>0.000373</v>
      </c>
      <c r="E20" s="16">
        <f>IF(E19&lt;MAX($A$19:$A$134),E19+1,"")</f>
        <v>71</v>
      </c>
      <c r="F20" s="17">
        <f>IF(E20="","",(1-VLOOKUP(E19,$A$19:$B$134,2,FALSE))*F19)</f>
        <v>9904.515151515152</v>
      </c>
      <c r="G20" s="18">
        <f aca="true" t="shared" si="4" ref="G20:G83">IF(E20="","",(1+$F$12)^(E20-$A$10))</f>
        <v>1</v>
      </c>
      <c r="H20" s="15">
        <f t="shared" si="2"/>
        <v>118854181.81818183</v>
      </c>
      <c r="I20" s="8">
        <f aca="true" t="shared" si="5" ref="I20:I83">IF(E20="","",K19-H20)</f>
        <v>1765791747.7828903</v>
      </c>
      <c r="J20" s="9">
        <f aca="true" t="shared" si="6" ref="J20:J83">IF(E20="","",I20*((1+$A$12)*(1+$F$12)-1))</f>
        <v>24721084.468960486</v>
      </c>
      <c r="K20" s="8">
        <f aca="true" t="shared" si="7" ref="K20:K83">IF(E20="","",I20+J20)</f>
        <v>1790512832.2518508</v>
      </c>
      <c r="L20" s="19">
        <f>IF(E20="","",L19*(1+$F$12))</f>
        <v>1</v>
      </c>
      <c r="M20" s="20">
        <f>IF(E20="","",(1-VLOOKUP(E19,$A$19:$B$134,2,FALSE))*M19)</f>
        <v>0.9904515151515152</v>
      </c>
      <c r="N20" s="21">
        <f>IF(E20="","",N19/((1+$A$12)*(1+$F$12)))</f>
        <v>0.9861932938856016</v>
      </c>
      <c r="O20" s="22">
        <f>IF(E20="","",L20*M20*N20)</f>
        <v>0.9767766421612576</v>
      </c>
      <c r="P20">
        <v>1</v>
      </c>
      <c r="Q20">
        <v>0.000906</v>
      </c>
      <c r="S20" s="15">
        <f>IF(K20="",0,K20*$S$15)</f>
        <v>2685769.2483777762</v>
      </c>
      <c r="T20" s="15">
        <f>IF(K20="",0,S20*N20)</f>
        <v>2648687.6216743356</v>
      </c>
    </row>
    <row r="21" spans="1:20" ht="12.75">
      <c r="A21">
        <v>2</v>
      </c>
      <c r="B21" s="48">
        <v>0.000241</v>
      </c>
      <c r="C21">
        <f t="shared" si="3"/>
        <v>0.000241</v>
      </c>
      <c r="D21" s="48">
        <v>0.000241</v>
      </c>
      <c r="E21" s="16">
        <f aca="true" t="shared" si="8" ref="E21:E84">IF(E20&lt;MAX($A$19:$A$134),E20+1,"")</f>
        <v>72</v>
      </c>
      <c r="F21" s="17">
        <f aca="true" t="shared" si="9" ref="F21:F69">IF(E21="","",(1-VLOOKUP(E20,$A$19:$B$134,2,FALSE))*F20)</f>
        <v>9800.036022823691</v>
      </c>
      <c r="G21" s="18">
        <f t="shared" si="4"/>
        <v>1</v>
      </c>
      <c r="H21" s="15">
        <f t="shared" si="2"/>
        <v>117600432.2738843</v>
      </c>
      <c r="I21" s="8">
        <f t="shared" si="5"/>
        <v>1672912399.9779665</v>
      </c>
      <c r="J21" s="9">
        <f t="shared" si="6"/>
        <v>23420773.59969155</v>
      </c>
      <c r="K21" s="8">
        <f t="shared" si="7"/>
        <v>1696333173.5776582</v>
      </c>
      <c r="L21" s="19">
        <f aca="true" t="shared" si="10" ref="L21:L84">IF(E21="","",L20*(1+$F$12))</f>
        <v>1</v>
      </c>
      <c r="M21" s="20">
        <f aca="true" t="shared" si="11" ref="M21:M84">IF(E21="","",(1-VLOOKUP(E20,$A$19:$B$134,2,FALSE))*M20)</f>
        <v>0.9800036022823692</v>
      </c>
      <c r="N21" s="21">
        <f aca="true" t="shared" si="12" ref="N21:N84">IF(E21="","",N20/((1+$A$12)*(1+$F$12)))</f>
        <v>0.9725772129049326</v>
      </c>
      <c r="O21" s="22">
        <f aca="true" t="shared" si="13" ref="O21:O84">IF(E21="","",L21*M21*N21)</f>
        <v>0.9531291721445806</v>
      </c>
      <c r="P21">
        <v>2</v>
      </c>
      <c r="Q21">
        <v>0.000504</v>
      </c>
      <c r="S21" s="15">
        <f aca="true" t="shared" si="14" ref="S21:S84">IF(K21="",0,K21*$S$15)</f>
        <v>2544499.7603664873</v>
      </c>
      <c r="T21" s="15">
        <f aca="true" t="shared" si="15" ref="T21:T84">IF(K21="",0,S21*N21)</f>
        <v>2474722.485174507</v>
      </c>
    </row>
    <row r="22" spans="1:20" ht="12.75">
      <c r="A22">
        <v>3</v>
      </c>
      <c r="B22" s="48">
        <v>0.000186</v>
      </c>
      <c r="C22">
        <f t="shared" si="3"/>
        <v>0.000186</v>
      </c>
      <c r="D22" s="48">
        <v>0.000186</v>
      </c>
      <c r="E22" s="16">
        <f t="shared" si="8"/>
        <v>73</v>
      </c>
      <c r="F22" s="17">
        <f t="shared" si="9"/>
        <v>9686.089073676196</v>
      </c>
      <c r="G22" s="18">
        <f t="shared" si="4"/>
        <v>1</v>
      </c>
      <c r="H22" s="15">
        <f t="shared" si="2"/>
        <v>116233068.88411435</v>
      </c>
      <c r="I22" s="8">
        <f t="shared" si="5"/>
        <v>1580100104.693544</v>
      </c>
      <c r="J22" s="9">
        <f t="shared" si="6"/>
        <v>22121401.465709634</v>
      </c>
      <c r="K22" s="8">
        <f t="shared" si="7"/>
        <v>1602221506.1592536</v>
      </c>
      <c r="L22" s="19">
        <f t="shared" si="10"/>
        <v>1</v>
      </c>
      <c r="M22" s="20">
        <f t="shared" si="11"/>
        <v>0.9686089073676195</v>
      </c>
      <c r="N22" s="21">
        <f t="shared" si="12"/>
        <v>0.9591491251527935</v>
      </c>
      <c r="O22" s="22">
        <f t="shared" si="13"/>
        <v>0.9290403861168555</v>
      </c>
      <c r="P22">
        <v>3</v>
      </c>
      <c r="Q22">
        <v>0.000408</v>
      </c>
      <c r="S22" s="15">
        <f t="shared" si="14"/>
        <v>2403332.2592388806</v>
      </c>
      <c r="T22" s="15">
        <f t="shared" si="15"/>
        <v>2305154.033900459</v>
      </c>
    </row>
    <row r="23" spans="1:20" ht="12.75">
      <c r="A23">
        <v>4</v>
      </c>
      <c r="B23" s="48">
        <v>0.00015</v>
      </c>
      <c r="C23">
        <f t="shared" si="3"/>
        <v>0.00015</v>
      </c>
      <c r="D23" s="48">
        <v>0.00015</v>
      </c>
      <c r="E23" s="16">
        <f t="shared" si="8"/>
        <v>74</v>
      </c>
      <c r="F23" s="17">
        <f t="shared" si="9"/>
        <v>9562.305502680583</v>
      </c>
      <c r="G23" s="18">
        <f t="shared" si="4"/>
        <v>1</v>
      </c>
      <c r="H23" s="15">
        <f t="shared" si="2"/>
        <v>114747666.032167</v>
      </c>
      <c r="I23" s="8">
        <f t="shared" si="5"/>
        <v>1487473840.1270866</v>
      </c>
      <c r="J23" s="9">
        <f t="shared" si="6"/>
        <v>20824633.76177923</v>
      </c>
      <c r="K23" s="8">
        <f t="shared" si="7"/>
        <v>1508298473.888866</v>
      </c>
      <c r="L23" s="19">
        <f t="shared" si="10"/>
        <v>1</v>
      </c>
      <c r="M23" s="20">
        <f t="shared" si="11"/>
        <v>0.9562305502680583</v>
      </c>
      <c r="N23" s="21">
        <f t="shared" si="12"/>
        <v>0.9459064350619265</v>
      </c>
      <c r="O23" s="22">
        <f t="shared" si="13"/>
        <v>0.9045046309013633</v>
      </c>
      <c r="P23">
        <v>4</v>
      </c>
      <c r="Q23">
        <v>0.000357</v>
      </c>
      <c r="S23" s="15">
        <f t="shared" si="14"/>
        <v>2262447.710833299</v>
      </c>
      <c r="T23" s="15">
        <f t="shared" si="15"/>
        <v>2140063.848668342</v>
      </c>
    </row>
    <row r="24" spans="1:20" ht="12.75">
      <c r="A24">
        <v>5</v>
      </c>
      <c r="B24" s="49">
        <v>0.000133</v>
      </c>
      <c r="C24">
        <f t="shared" si="3"/>
        <v>0.000133</v>
      </c>
      <c r="D24" s="49">
        <v>0.000133</v>
      </c>
      <c r="E24" s="16">
        <f t="shared" si="8"/>
        <v>75</v>
      </c>
      <c r="F24" s="17">
        <f t="shared" si="9"/>
        <v>9428.051940784753</v>
      </c>
      <c r="G24" s="18">
        <f t="shared" si="4"/>
        <v>1</v>
      </c>
      <c r="H24" s="15">
        <f t="shared" si="2"/>
        <v>113136623.28941704</v>
      </c>
      <c r="I24" s="8">
        <f t="shared" si="5"/>
        <v>1395161850.599449</v>
      </c>
      <c r="J24" s="9">
        <f t="shared" si="6"/>
        <v>19532265.908392303</v>
      </c>
      <c r="K24" s="8">
        <f t="shared" si="7"/>
        <v>1414694116.507841</v>
      </c>
      <c r="L24" s="19">
        <f t="shared" si="10"/>
        <v>1</v>
      </c>
      <c r="M24" s="20">
        <f t="shared" si="11"/>
        <v>0.9428051940784753</v>
      </c>
      <c r="N24" s="21">
        <f t="shared" si="12"/>
        <v>0.9328465829013082</v>
      </c>
      <c r="O24" s="22">
        <f t="shared" si="13"/>
        <v>0.8794926036377103</v>
      </c>
      <c r="P24">
        <v>5</v>
      </c>
      <c r="Q24">
        <v>0.000324</v>
      </c>
      <c r="S24" s="15">
        <f t="shared" si="14"/>
        <v>2122041.174761762</v>
      </c>
      <c r="T24" s="15">
        <f t="shared" si="15"/>
        <v>1979538.8586523873</v>
      </c>
    </row>
    <row r="25" spans="1:20" ht="12.75">
      <c r="A25">
        <v>6</v>
      </c>
      <c r="B25" s="49">
        <v>0.000121</v>
      </c>
      <c r="C25">
        <f t="shared" si="3"/>
        <v>0.000121</v>
      </c>
      <c r="D25" s="49">
        <v>0.000121</v>
      </c>
      <c r="E25" s="16">
        <f t="shared" si="8"/>
        <v>76</v>
      </c>
      <c r="F25" s="17">
        <f t="shared" si="9"/>
        <v>9260.194904031021</v>
      </c>
      <c r="G25" s="18">
        <f t="shared" si="4"/>
        <v>1</v>
      </c>
      <c r="H25" s="15">
        <f t="shared" si="2"/>
        <v>111122338.84837225</v>
      </c>
      <c r="I25" s="8">
        <f t="shared" si="5"/>
        <v>1303571777.659469</v>
      </c>
      <c r="J25" s="9">
        <f t="shared" si="6"/>
        <v>18250004.88723258</v>
      </c>
      <c r="K25" s="8">
        <f t="shared" si="7"/>
        <v>1321821782.5467014</v>
      </c>
      <c r="L25" s="19">
        <f t="shared" si="10"/>
        <v>1</v>
      </c>
      <c r="M25" s="20">
        <f t="shared" si="11"/>
        <v>0.926019490403102</v>
      </c>
      <c r="N25" s="21">
        <f t="shared" si="12"/>
        <v>0.919967044281369</v>
      </c>
      <c r="O25" s="22">
        <f t="shared" si="13"/>
        <v>0.8519074135330813</v>
      </c>
      <c r="P25">
        <v>6</v>
      </c>
      <c r="Q25">
        <v>0.000301</v>
      </c>
      <c r="S25" s="15">
        <f t="shared" si="14"/>
        <v>1982732.6738200523</v>
      </c>
      <c r="T25" s="15">
        <f t="shared" si="15"/>
        <v>1824048.7175343293</v>
      </c>
    </row>
    <row r="26" spans="1:20" ht="12.75">
      <c r="A26">
        <v>7</v>
      </c>
      <c r="B26" s="49">
        <v>0.000112</v>
      </c>
      <c r="C26">
        <f t="shared" si="3"/>
        <v>0.000112</v>
      </c>
      <c r="D26" s="49">
        <v>0.000112</v>
      </c>
      <c r="E26" s="16">
        <f t="shared" si="8"/>
        <v>77</v>
      </c>
      <c r="F26" s="17">
        <f t="shared" si="9"/>
        <v>9077.441870868333</v>
      </c>
      <c r="G26" s="18">
        <f t="shared" si="4"/>
        <v>1</v>
      </c>
      <c r="H26" s="15">
        <f t="shared" si="2"/>
        <v>108929302.45042</v>
      </c>
      <c r="I26" s="8">
        <f t="shared" si="5"/>
        <v>1212892480.0962815</v>
      </c>
      <c r="J26" s="9">
        <f t="shared" si="6"/>
        <v>16980494.721347958</v>
      </c>
      <c r="K26" s="8">
        <f t="shared" si="7"/>
        <v>1229872974.8176296</v>
      </c>
      <c r="L26" s="19">
        <f t="shared" si="10"/>
        <v>1</v>
      </c>
      <c r="M26" s="20">
        <f t="shared" si="11"/>
        <v>0.9077441870868334</v>
      </c>
      <c r="N26" s="21">
        <f t="shared" si="12"/>
        <v>0.9072653296660443</v>
      </c>
      <c r="O26" s="22">
        <f t="shared" si="13"/>
        <v>0.8235648291497712</v>
      </c>
      <c r="P26">
        <v>7</v>
      </c>
      <c r="Q26">
        <v>0.000286</v>
      </c>
      <c r="S26" s="15">
        <f t="shared" si="14"/>
        <v>1844809.4622264444</v>
      </c>
      <c r="T26" s="15">
        <f t="shared" si="15"/>
        <v>1673731.664917913</v>
      </c>
    </row>
    <row r="27" spans="1:20" ht="12.75">
      <c r="A27">
        <v>8</v>
      </c>
      <c r="B27" s="49">
        <v>0.000104</v>
      </c>
      <c r="C27">
        <f t="shared" si="3"/>
        <v>0.000104</v>
      </c>
      <c r="D27" s="49">
        <v>0.000104</v>
      </c>
      <c r="E27" s="16">
        <f t="shared" si="8"/>
        <v>78</v>
      </c>
      <c r="F27" s="17">
        <f t="shared" si="9"/>
        <v>8879.444708780953</v>
      </c>
      <c r="G27" s="18">
        <f t="shared" si="4"/>
        <v>1</v>
      </c>
      <c r="H27" s="15">
        <f t="shared" si="2"/>
        <v>106553336.50537144</v>
      </c>
      <c r="I27" s="8">
        <f t="shared" si="5"/>
        <v>1123319638.3122582</v>
      </c>
      <c r="J27" s="9">
        <f t="shared" si="6"/>
        <v>15726474.93637163</v>
      </c>
      <c r="K27" s="8">
        <f t="shared" si="7"/>
        <v>1139046113.2486298</v>
      </c>
      <c r="L27" s="19">
        <f t="shared" si="10"/>
        <v>1</v>
      </c>
      <c r="M27" s="20">
        <f t="shared" si="11"/>
        <v>0.8879444708780954</v>
      </c>
      <c r="N27" s="21">
        <f t="shared" si="12"/>
        <v>0.8947389838915625</v>
      </c>
      <c r="O27" s="22">
        <f t="shared" si="13"/>
        <v>0.7944785336255982</v>
      </c>
      <c r="P27">
        <v>8</v>
      </c>
      <c r="Q27">
        <v>0.000328</v>
      </c>
      <c r="S27" s="15">
        <f t="shared" si="14"/>
        <v>1708569.1698729447</v>
      </c>
      <c r="T27" s="15">
        <f t="shared" si="15"/>
        <v>1528723.442960569</v>
      </c>
    </row>
    <row r="28" spans="1:20" ht="12.75">
      <c r="A28">
        <v>9</v>
      </c>
      <c r="B28" s="49">
        <v>9.8E-05</v>
      </c>
      <c r="C28">
        <f t="shared" si="3"/>
        <v>9.8E-05</v>
      </c>
      <c r="D28" s="49">
        <v>9.8E-05</v>
      </c>
      <c r="E28" s="16">
        <f t="shared" si="8"/>
        <v>79</v>
      </c>
      <c r="F28" s="17">
        <f t="shared" si="9"/>
        <v>8666.136768356811</v>
      </c>
      <c r="G28" s="18">
        <f t="shared" si="4"/>
        <v>1</v>
      </c>
      <c r="H28" s="15">
        <f t="shared" si="2"/>
        <v>103993641.22028174</v>
      </c>
      <c r="I28" s="8">
        <f t="shared" si="5"/>
        <v>1035052472.0283481</v>
      </c>
      <c r="J28" s="9">
        <f t="shared" si="6"/>
        <v>14490734.608396886</v>
      </c>
      <c r="K28" s="8">
        <f t="shared" si="7"/>
        <v>1049543206.636745</v>
      </c>
      <c r="L28" s="19">
        <f t="shared" si="10"/>
        <v>1</v>
      </c>
      <c r="M28" s="20">
        <f t="shared" si="11"/>
        <v>0.8666136768356812</v>
      </c>
      <c r="N28" s="21">
        <f t="shared" si="12"/>
        <v>0.8823855856918762</v>
      </c>
      <c r="O28" s="22">
        <f t="shared" si="13"/>
        <v>0.7646874168032429</v>
      </c>
      <c r="P28">
        <v>9</v>
      </c>
      <c r="Q28">
        <v>0.000362</v>
      </c>
      <c r="S28" s="15">
        <f t="shared" si="14"/>
        <v>1574314.8099551175</v>
      </c>
      <c r="T28" s="15">
        <f t="shared" si="15"/>
        <v>1389152.695645641</v>
      </c>
    </row>
    <row r="29" spans="1:20" ht="12.75">
      <c r="A29">
        <v>10</v>
      </c>
      <c r="B29" s="48">
        <v>9.4E-05</v>
      </c>
      <c r="C29">
        <f t="shared" si="3"/>
        <v>9.4E-05</v>
      </c>
      <c r="D29" s="48">
        <v>9.4E-05</v>
      </c>
      <c r="E29" s="16">
        <f t="shared" si="8"/>
        <v>80</v>
      </c>
      <c r="F29" s="17">
        <f t="shared" si="9"/>
        <v>8436.871231437675</v>
      </c>
      <c r="G29" s="18">
        <f t="shared" si="4"/>
        <v>1</v>
      </c>
      <c r="H29" s="15">
        <f t="shared" si="2"/>
        <v>101242454.77725211</v>
      </c>
      <c r="I29" s="8">
        <f t="shared" si="5"/>
        <v>948300751.8594929</v>
      </c>
      <c r="J29" s="9">
        <f t="shared" si="6"/>
        <v>13276210.526032912</v>
      </c>
      <c r="K29" s="8">
        <f t="shared" si="7"/>
        <v>961576962.3855258</v>
      </c>
      <c r="L29" s="19">
        <f t="shared" si="10"/>
        <v>1</v>
      </c>
      <c r="M29" s="20">
        <f t="shared" si="11"/>
        <v>0.8436871231437676</v>
      </c>
      <c r="N29" s="21">
        <f t="shared" si="12"/>
        <v>0.8702027472306472</v>
      </c>
      <c r="O29" s="22">
        <f t="shared" si="13"/>
        <v>0.7341788523628279</v>
      </c>
      <c r="P29">
        <v>10</v>
      </c>
      <c r="Q29">
        <v>0.00039</v>
      </c>
      <c r="S29" s="15">
        <f t="shared" si="14"/>
        <v>1442365.4435782887</v>
      </c>
      <c r="T29" s="15">
        <f t="shared" si="15"/>
        <v>1255150.3715123779</v>
      </c>
    </row>
    <row r="30" spans="1:20" ht="12.75">
      <c r="A30">
        <v>11</v>
      </c>
      <c r="B30" s="48">
        <v>9.8E-05</v>
      </c>
      <c r="C30">
        <f t="shared" si="3"/>
        <v>9.8E-05</v>
      </c>
      <c r="D30" s="48">
        <v>9.8E-05</v>
      </c>
      <c r="E30" s="16">
        <f t="shared" si="8"/>
        <v>81</v>
      </c>
      <c r="F30" s="17">
        <f t="shared" si="9"/>
        <v>8157.630486058247</v>
      </c>
      <c r="G30" s="18">
        <f t="shared" si="4"/>
        <v>1</v>
      </c>
      <c r="H30" s="15">
        <f t="shared" si="2"/>
        <v>97891565.83269896</v>
      </c>
      <c r="I30" s="8">
        <f t="shared" si="5"/>
        <v>863685396.5528269</v>
      </c>
      <c r="J30" s="9">
        <f t="shared" si="6"/>
        <v>12091595.551739587</v>
      </c>
      <c r="K30" s="8">
        <f t="shared" si="7"/>
        <v>875776992.1045665</v>
      </c>
      <c r="L30" s="19">
        <f t="shared" si="10"/>
        <v>1</v>
      </c>
      <c r="M30" s="20">
        <f t="shared" si="11"/>
        <v>0.8157630486058247</v>
      </c>
      <c r="N30" s="21">
        <f t="shared" si="12"/>
        <v>0.8581881136396915</v>
      </c>
      <c r="O30" s="22">
        <f t="shared" si="13"/>
        <v>0.7000781518599967</v>
      </c>
      <c r="P30">
        <v>11</v>
      </c>
      <c r="Q30">
        <v>0.000413</v>
      </c>
      <c r="S30" s="15">
        <f t="shared" si="14"/>
        <v>1313665.4881568498</v>
      </c>
      <c r="T30" s="15">
        <f t="shared" si="15"/>
        <v>1127372.1072348913</v>
      </c>
    </row>
    <row r="31" spans="1:20" ht="12.75">
      <c r="A31">
        <v>12</v>
      </c>
      <c r="B31" s="48">
        <v>0.000114</v>
      </c>
      <c r="C31">
        <f t="shared" si="3"/>
        <v>0.000114</v>
      </c>
      <c r="D31" s="48">
        <v>0.000114</v>
      </c>
      <c r="E31" s="16">
        <f t="shared" si="8"/>
        <v>82</v>
      </c>
      <c r="F31" s="17">
        <f t="shared" si="9"/>
        <v>7857.445557483898</v>
      </c>
      <c r="G31" s="18">
        <f t="shared" si="4"/>
        <v>1</v>
      </c>
      <c r="H31" s="15">
        <f t="shared" si="2"/>
        <v>94289346.68980677</v>
      </c>
      <c r="I31" s="8">
        <f t="shared" si="5"/>
        <v>781487645.4147596</v>
      </c>
      <c r="J31" s="9">
        <f t="shared" si="6"/>
        <v>10940827.035806645</v>
      </c>
      <c r="K31" s="8">
        <f t="shared" si="7"/>
        <v>792428472.4505663</v>
      </c>
      <c r="L31" s="19">
        <f t="shared" si="10"/>
        <v>1</v>
      </c>
      <c r="M31" s="20">
        <f t="shared" si="11"/>
        <v>0.7857445557483898</v>
      </c>
      <c r="N31" s="21">
        <f t="shared" si="12"/>
        <v>0.8463393625637983</v>
      </c>
      <c r="O31" s="22">
        <f t="shared" si="13"/>
        <v>0.6650065464500671</v>
      </c>
      <c r="P31">
        <v>12</v>
      </c>
      <c r="Q31">
        <v>0.000431</v>
      </c>
      <c r="S31" s="15">
        <f t="shared" si="14"/>
        <v>1188642.7086758495</v>
      </c>
      <c r="T31" s="15">
        <f t="shared" si="15"/>
        <v>1005995.1123768251</v>
      </c>
    </row>
    <row r="32" spans="1:20" ht="12.75">
      <c r="A32">
        <v>13</v>
      </c>
      <c r="B32" s="48">
        <v>0.000143</v>
      </c>
      <c r="C32">
        <f t="shared" si="3"/>
        <v>0.000143</v>
      </c>
      <c r="D32" s="48">
        <v>0.000143</v>
      </c>
      <c r="E32" s="16">
        <f t="shared" si="8"/>
        <v>83</v>
      </c>
      <c r="F32" s="17">
        <f t="shared" si="9"/>
        <v>7535.327253321283</v>
      </c>
      <c r="G32" s="18">
        <f t="shared" si="4"/>
        <v>1</v>
      </c>
      <c r="H32" s="15">
        <f t="shared" si="2"/>
        <v>90423927.03985539</v>
      </c>
      <c r="I32" s="8">
        <f t="shared" si="5"/>
        <v>702004545.4107109</v>
      </c>
      <c r="J32" s="9">
        <f t="shared" si="6"/>
        <v>9828063.635749962</v>
      </c>
      <c r="K32" s="8">
        <f t="shared" si="7"/>
        <v>711832609.0464609</v>
      </c>
      <c r="L32" s="19">
        <f t="shared" si="10"/>
        <v>1</v>
      </c>
      <c r="M32" s="20">
        <f t="shared" si="11"/>
        <v>0.7535327253321282</v>
      </c>
      <c r="N32" s="21">
        <f t="shared" si="12"/>
        <v>0.8346542037118326</v>
      </c>
      <c r="O32" s="22">
        <f t="shared" si="13"/>
        <v>0.6289392568328945</v>
      </c>
      <c r="P32">
        <v>13</v>
      </c>
      <c r="Q32">
        <v>0.000446</v>
      </c>
      <c r="S32" s="15">
        <f t="shared" si="14"/>
        <v>1067748.9135696914</v>
      </c>
      <c r="T32" s="15">
        <f t="shared" si="15"/>
        <v>891201.1192196851</v>
      </c>
    </row>
    <row r="33" spans="1:20" ht="12.75">
      <c r="A33">
        <v>14</v>
      </c>
      <c r="B33" s="48">
        <v>0.000183</v>
      </c>
      <c r="C33">
        <f t="shared" si="3"/>
        <v>0.000183</v>
      </c>
      <c r="D33" s="48">
        <v>0.000183</v>
      </c>
      <c r="E33" s="16">
        <f t="shared" si="8"/>
        <v>84</v>
      </c>
      <c r="F33" s="17">
        <f t="shared" si="9"/>
        <v>7190.69618673983</v>
      </c>
      <c r="G33" s="18">
        <f t="shared" si="4"/>
        <v>1</v>
      </c>
      <c r="H33" s="15">
        <f t="shared" si="2"/>
        <v>86288354.24087797</v>
      </c>
      <c r="I33" s="8">
        <f t="shared" si="5"/>
        <v>625544254.8055829</v>
      </c>
      <c r="J33" s="9">
        <f t="shared" si="6"/>
        <v>8757619.567278167</v>
      </c>
      <c r="K33" s="8">
        <f t="shared" si="7"/>
        <v>634301874.372861</v>
      </c>
      <c r="L33" s="19">
        <f t="shared" si="10"/>
        <v>1</v>
      </c>
      <c r="M33" s="20">
        <f t="shared" si="11"/>
        <v>0.719069618673983</v>
      </c>
      <c r="N33" s="21">
        <f t="shared" si="12"/>
        <v>0.8231303784140361</v>
      </c>
      <c r="O33" s="22">
        <f t="shared" si="13"/>
        <v>0.5918880473251523</v>
      </c>
      <c r="P33">
        <v>14</v>
      </c>
      <c r="Q33">
        <v>0.000458</v>
      </c>
      <c r="S33" s="15">
        <f t="shared" si="14"/>
        <v>951452.8115592916</v>
      </c>
      <c r="T33" s="15">
        <f t="shared" si="15"/>
        <v>783169.7128218983</v>
      </c>
    </row>
    <row r="34" spans="1:20" ht="12.75">
      <c r="A34">
        <v>15</v>
      </c>
      <c r="B34" s="49">
        <v>0.000229</v>
      </c>
      <c r="C34">
        <f t="shared" si="3"/>
        <v>0.000229</v>
      </c>
      <c r="D34" s="49">
        <v>0.000229</v>
      </c>
      <c r="E34" s="16">
        <f t="shared" si="8"/>
        <v>85</v>
      </c>
      <c r="F34" s="17">
        <f t="shared" si="9"/>
        <v>6823.389030184145</v>
      </c>
      <c r="G34" s="18">
        <f t="shared" si="4"/>
        <v>1</v>
      </c>
      <c r="H34" s="15">
        <f t="shared" si="2"/>
        <v>81880668.36220974</v>
      </c>
      <c r="I34" s="8">
        <f t="shared" si="5"/>
        <v>552421206.0106514</v>
      </c>
      <c r="J34" s="9">
        <f t="shared" si="6"/>
        <v>7733896.884149126</v>
      </c>
      <c r="K34" s="8">
        <f t="shared" si="7"/>
        <v>560155102.8948004</v>
      </c>
      <c r="L34" s="19">
        <f t="shared" si="10"/>
        <v>1</v>
      </c>
      <c r="M34" s="20">
        <f t="shared" si="11"/>
        <v>0.6823389030184144</v>
      </c>
      <c r="N34" s="21">
        <f t="shared" si="12"/>
        <v>0.81176565918544</v>
      </c>
      <c r="O34" s="22">
        <f t="shared" si="13"/>
        <v>0.5538992893966131</v>
      </c>
      <c r="P34">
        <v>15</v>
      </c>
      <c r="Q34">
        <v>0.00047</v>
      </c>
      <c r="S34" s="15">
        <f t="shared" si="14"/>
        <v>840232.6543422006</v>
      </c>
      <c r="T34" s="15">
        <f t="shared" si="15"/>
        <v>682072.0145212284</v>
      </c>
    </row>
    <row r="35" spans="1:20" ht="12.75">
      <c r="A35">
        <v>16</v>
      </c>
      <c r="B35" s="49">
        <v>0.000274</v>
      </c>
      <c r="C35">
        <f t="shared" si="3"/>
        <v>0.000274</v>
      </c>
      <c r="D35" s="49">
        <v>0.000274</v>
      </c>
      <c r="E35" s="16">
        <f t="shared" si="8"/>
        <v>86</v>
      </c>
      <c r="F35" s="17">
        <f t="shared" si="9"/>
        <v>6395.751710570228</v>
      </c>
      <c r="G35" s="18">
        <f t="shared" si="4"/>
        <v>1</v>
      </c>
      <c r="H35" s="15">
        <f t="shared" si="2"/>
        <v>76749020.52684274</v>
      </c>
      <c r="I35" s="8">
        <f t="shared" si="5"/>
        <v>483406082.3679577</v>
      </c>
      <c r="J35" s="9">
        <f t="shared" si="6"/>
        <v>6767685.153151414</v>
      </c>
      <c r="K35" s="8">
        <f t="shared" si="7"/>
        <v>490173767.5211091</v>
      </c>
      <c r="L35" s="19">
        <f t="shared" si="10"/>
        <v>1</v>
      </c>
      <c r="M35" s="20">
        <f t="shared" si="11"/>
        <v>0.6395751710570228</v>
      </c>
      <c r="N35" s="21">
        <f t="shared" si="12"/>
        <v>0.8005578492953057</v>
      </c>
      <c r="O35" s="22">
        <f t="shared" si="13"/>
        <v>0.5120169234040874</v>
      </c>
      <c r="P35">
        <v>16</v>
      </c>
      <c r="Q35">
        <v>0.000481</v>
      </c>
      <c r="S35" s="15">
        <f t="shared" si="14"/>
        <v>735260.6512816637</v>
      </c>
      <c r="T35" s="15">
        <f t="shared" si="15"/>
        <v>588618.6856615144</v>
      </c>
    </row>
    <row r="36" spans="1:20" ht="12.75">
      <c r="A36">
        <v>17</v>
      </c>
      <c r="B36" s="49">
        <v>0.000314</v>
      </c>
      <c r="C36">
        <f t="shared" si="3"/>
        <v>0.000314</v>
      </c>
      <c r="D36" s="49">
        <v>0.000314</v>
      </c>
      <c r="E36" s="16">
        <f t="shared" si="8"/>
        <v>87</v>
      </c>
      <c r="F36" s="17">
        <f t="shared" si="9"/>
        <v>5947.5744819447555</v>
      </c>
      <c r="G36" s="18">
        <f t="shared" si="4"/>
        <v>1</v>
      </c>
      <c r="H36" s="15">
        <f t="shared" si="2"/>
        <v>71370893.78333707</v>
      </c>
      <c r="I36" s="8">
        <f t="shared" si="5"/>
        <v>418802873.73777205</v>
      </c>
      <c r="J36" s="9">
        <f t="shared" si="6"/>
        <v>5863240.2323288135</v>
      </c>
      <c r="K36" s="8">
        <f t="shared" si="7"/>
        <v>424666113.9701009</v>
      </c>
      <c r="L36" s="19">
        <f t="shared" si="10"/>
        <v>1</v>
      </c>
      <c r="M36" s="20">
        <f t="shared" si="11"/>
        <v>0.5947574481944755</v>
      </c>
      <c r="N36" s="21">
        <f t="shared" si="12"/>
        <v>0.7895047823425105</v>
      </c>
      <c r="O36" s="22">
        <f t="shared" si="13"/>
        <v>0.4695638496833664</v>
      </c>
      <c r="P36">
        <v>17</v>
      </c>
      <c r="Q36">
        <v>0.000495</v>
      </c>
      <c r="S36" s="15">
        <f t="shared" si="14"/>
        <v>636999.1709551513</v>
      </c>
      <c r="T36" s="15">
        <f t="shared" si="15"/>
        <v>502913.8918173064</v>
      </c>
    </row>
    <row r="37" spans="1:20" ht="12.75">
      <c r="A37">
        <v>18</v>
      </c>
      <c r="B37" s="49">
        <v>0.000347</v>
      </c>
      <c r="C37">
        <f t="shared" si="3"/>
        <v>0.000347</v>
      </c>
      <c r="D37" s="49">
        <v>0.000347</v>
      </c>
      <c r="E37" s="16">
        <f t="shared" si="8"/>
        <v>88</v>
      </c>
      <c r="F37" s="17">
        <f t="shared" si="9"/>
        <v>5481.719430763794</v>
      </c>
      <c r="G37" s="18">
        <f t="shared" si="4"/>
        <v>1</v>
      </c>
      <c r="H37" s="15">
        <f t="shared" si="2"/>
        <v>65780633.16916552</v>
      </c>
      <c r="I37" s="8">
        <f t="shared" si="5"/>
        <v>358885480.8009354</v>
      </c>
      <c r="J37" s="9">
        <f t="shared" si="6"/>
        <v>5024396.7312131</v>
      </c>
      <c r="K37" s="8">
        <f t="shared" si="7"/>
        <v>363909877.5321485</v>
      </c>
      <c r="L37" s="19">
        <f t="shared" si="10"/>
        <v>1</v>
      </c>
      <c r="M37" s="20">
        <f t="shared" si="11"/>
        <v>0.5481719430763794</v>
      </c>
      <c r="N37" s="21">
        <f t="shared" si="12"/>
        <v>0.7786043218367954</v>
      </c>
      <c r="O37" s="22">
        <f t="shared" si="13"/>
        <v>0.4268090439889428</v>
      </c>
      <c r="P37">
        <v>18</v>
      </c>
      <c r="Q37">
        <v>0.00051</v>
      </c>
      <c r="S37" s="15">
        <f t="shared" si="14"/>
        <v>545864.8162982228</v>
      </c>
      <c r="T37" s="15">
        <f t="shared" si="15"/>
        <v>425012.7051084446</v>
      </c>
    </row>
    <row r="38" spans="1:20" ht="12.75">
      <c r="A38">
        <v>19</v>
      </c>
      <c r="B38" s="49">
        <v>0.000374</v>
      </c>
      <c r="C38">
        <f t="shared" si="3"/>
        <v>0.000374</v>
      </c>
      <c r="D38" s="49">
        <v>0.000374</v>
      </c>
      <c r="E38" s="16">
        <f t="shared" si="8"/>
        <v>89</v>
      </c>
      <c r="F38" s="17">
        <f t="shared" si="9"/>
        <v>5002.228517509878</v>
      </c>
      <c r="G38" s="18">
        <f t="shared" si="4"/>
        <v>1</v>
      </c>
      <c r="H38" s="15">
        <f t="shared" si="2"/>
        <v>60026742.21011853</v>
      </c>
      <c r="I38" s="8">
        <f t="shared" si="5"/>
        <v>303883135.32202995</v>
      </c>
      <c r="J38" s="9">
        <f t="shared" si="6"/>
        <v>4254363.894508423</v>
      </c>
      <c r="K38" s="8">
        <f t="shared" si="7"/>
        <v>308137499.21653837</v>
      </c>
      <c r="L38" s="19">
        <f t="shared" si="10"/>
        <v>1</v>
      </c>
      <c r="M38" s="20">
        <f t="shared" si="11"/>
        <v>0.5002228517509878</v>
      </c>
      <c r="N38" s="21">
        <f t="shared" si="12"/>
        <v>0.7678543607857943</v>
      </c>
      <c r="O38" s="22">
        <f t="shared" si="13"/>
        <v>0.38409829808170187</v>
      </c>
      <c r="P38">
        <v>19</v>
      </c>
      <c r="Q38">
        <v>0.000528</v>
      </c>
      <c r="S38" s="15">
        <f t="shared" si="14"/>
        <v>462206.2488248076</v>
      </c>
      <c r="T38" s="15">
        <f t="shared" si="15"/>
        <v>354907.0837425724</v>
      </c>
    </row>
    <row r="39" spans="1:20" ht="12.75">
      <c r="A39">
        <v>20</v>
      </c>
      <c r="B39" s="48">
        <v>0.000402</v>
      </c>
      <c r="C39">
        <f t="shared" si="3"/>
        <v>0.000402</v>
      </c>
      <c r="D39" s="48">
        <v>0.000402</v>
      </c>
      <c r="E39" s="16">
        <f t="shared" si="8"/>
        <v>90</v>
      </c>
      <c r="F39" s="17">
        <f t="shared" si="9"/>
        <v>4514.343576152009</v>
      </c>
      <c r="G39" s="18">
        <f t="shared" si="4"/>
        <v>1</v>
      </c>
      <c r="H39" s="15">
        <f t="shared" si="2"/>
        <v>54172122.913824104</v>
      </c>
      <c r="I39" s="8">
        <f t="shared" si="5"/>
        <v>253965376.30271426</v>
      </c>
      <c r="J39" s="9">
        <f t="shared" si="6"/>
        <v>3555515.268238003</v>
      </c>
      <c r="K39" s="8">
        <f t="shared" si="7"/>
        <v>257520891.57095227</v>
      </c>
      <c r="L39" s="19">
        <f t="shared" si="10"/>
        <v>1</v>
      </c>
      <c r="M39" s="20">
        <f t="shared" si="11"/>
        <v>0.45143435761520084</v>
      </c>
      <c r="N39" s="21">
        <f t="shared" si="12"/>
        <v>0.7572528212877655</v>
      </c>
      <c r="O39" s="22">
        <f t="shared" si="13"/>
        <v>0.3418499409303409</v>
      </c>
      <c r="P39">
        <v>20</v>
      </c>
      <c r="Q39">
        <v>0.000549</v>
      </c>
      <c r="S39" s="15">
        <f t="shared" si="14"/>
        <v>386281.3373564284</v>
      </c>
      <c r="T39" s="15">
        <f t="shared" si="15"/>
        <v>292512.63252396655</v>
      </c>
    </row>
    <row r="40" spans="1:20" ht="12.75">
      <c r="A40">
        <v>21</v>
      </c>
      <c r="B40" s="48">
        <v>0.000431</v>
      </c>
      <c r="C40">
        <f t="shared" si="3"/>
        <v>0.000431</v>
      </c>
      <c r="D40" s="48">
        <v>0.000431</v>
      </c>
      <c r="E40" s="16">
        <f t="shared" si="8"/>
        <v>91</v>
      </c>
      <c r="F40" s="17">
        <f t="shared" si="9"/>
        <v>4000.432181145731</v>
      </c>
      <c r="G40" s="18">
        <f t="shared" si="4"/>
        <v>1</v>
      </c>
      <c r="H40" s="15">
        <f t="shared" si="2"/>
        <v>48005186.17374878</v>
      </c>
      <c r="I40" s="8">
        <f t="shared" si="5"/>
        <v>209515705.3972035</v>
      </c>
      <c r="J40" s="9">
        <f t="shared" si="6"/>
        <v>2933219.875560852</v>
      </c>
      <c r="K40" s="8">
        <f t="shared" si="7"/>
        <v>212448925.27276435</v>
      </c>
      <c r="L40" s="19">
        <f t="shared" si="10"/>
        <v>1</v>
      </c>
      <c r="M40" s="20">
        <f t="shared" si="11"/>
        <v>0.4000432181145731</v>
      </c>
      <c r="N40" s="21">
        <f t="shared" si="12"/>
        <v>0.7467976541299463</v>
      </c>
      <c r="O40" s="22">
        <f t="shared" si="13"/>
        <v>0.2987513368385576</v>
      </c>
      <c r="P40">
        <v>21</v>
      </c>
      <c r="Q40">
        <v>0.000573</v>
      </c>
      <c r="S40" s="15">
        <f t="shared" si="14"/>
        <v>318673.38790914655</v>
      </c>
      <c r="T40" s="15">
        <f t="shared" si="15"/>
        <v>237984.53852419302</v>
      </c>
    </row>
    <row r="41" spans="1:20" ht="12.75">
      <c r="A41">
        <v>22</v>
      </c>
      <c r="B41" s="48">
        <v>0.000458</v>
      </c>
      <c r="C41">
        <f t="shared" si="3"/>
        <v>0.000458</v>
      </c>
      <c r="D41" s="48">
        <v>0.000458</v>
      </c>
      <c r="E41" s="16">
        <f t="shared" si="8"/>
        <v>92</v>
      </c>
      <c r="F41" s="17">
        <f t="shared" si="9"/>
        <v>3494.884488737592</v>
      </c>
      <c r="G41" s="18">
        <f t="shared" si="4"/>
        <v>1</v>
      </c>
      <c r="H41" s="15">
        <f t="shared" si="2"/>
        <v>41938613.86485111</v>
      </c>
      <c r="I41" s="8">
        <f t="shared" si="5"/>
        <v>170510311.40791324</v>
      </c>
      <c r="J41" s="9">
        <f t="shared" si="6"/>
        <v>2387144.3597107874</v>
      </c>
      <c r="K41" s="8">
        <f t="shared" si="7"/>
        <v>172897455.76762402</v>
      </c>
      <c r="L41" s="19">
        <f t="shared" si="10"/>
        <v>1</v>
      </c>
      <c r="M41" s="20">
        <f t="shared" si="11"/>
        <v>0.3494884488737592</v>
      </c>
      <c r="N41" s="21">
        <f t="shared" si="12"/>
        <v>0.7364868383924519</v>
      </c>
      <c r="O41" s="22">
        <f t="shared" si="13"/>
        <v>0.25739364276571697</v>
      </c>
      <c r="P41">
        <v>22</v>
      </c>
      <c r="Q41">
        <v>0.000599</v>
      </c>
      <c r="S41" s="15">
        <f t="shared" si="14"/>
        <v>259346.18365143603</v>
      </c>
      <c r="T41" s="15">
        <f t="shared" si="15"/>
        <v>191005.05084659433</v>
      </c>
    </row>
    <row r="42" spans="1:20" ht="12.75">
      <c r="A42">
        <v>23</v>
      </c>
      <c r="B42" s="48">
        <v>0.000482</v>
      </c>
      <c r="C42">
        <f t="shared" si="3"/>
        <v>0.000482</v>
      </c>
      <c r="D42" s="48">
        <v>0.000482</v>
      </c>
      <c r="E42" s="16">
        <f t="shared" si="8"/>
        <v>93</v>
      </c>
      <c r="F42" s="17">
        <f t="shared" si="9"/>
        <v>3005.929260314781</v>
      </c>
      <c r="G42" s="18">
        <f t="shared" si="4"/>
        <v>1</v>
      </c>
      <c r="H42" s="15">
        <f t="shared" si="2"/>
        <v>36071151.123777375</v>
      </c>
      <c r="I42" s="8">
        <f t="shared" si="5"/>
        <v>136826304.64384663</v>
      </c>
      <c r="J42" s="9">
        <f t="shared" si="6"/>
        <v>1915568.2650138545</v>
      </c>
      <c r="K42" s="8">
        <f t="shared" si="7"/>
        <v>138741872.90886047</v>
      </c>
      <c r="L42" s="19">
        <f t="shared" si="10"/>
        <v>1</v>
      </c>
      <c r="M42" s="20">
        <f t="shared" si="11"/>
        <v>0.300592926031478</v>
      </c>
      <c r="N42" s="21">
        <f t="shared" si="12"/>
        <v>0.7263183810576448</v>
      </c>
      <c r="O42" s="22">
        <f t="shared" si="13"/>
        <v>0.2183261673925635</v>
      </c>
      <c r="P42">
        <v>23</v>
      </c>
      <c r="Q42">
        <v>0.000627</v>
      </c>
      <c r="S42" s="15">
        <f t="shared" si="14"/>
        <v>208112.80936329073</v>
      </c>
      <c r="T42" s="15">
        <f t="shared" si="15"/>
        <v>151156.1587741036</v>
      </c>
    </row>
    <row r="43" spans="1:20" ht="12.75">
      <c r="A43">
        <v>24</v>
      </c>
      <c r="B43" s="48">
        <v>0.000504</v>
      </c>
      <c r="C43">
        <f t="shared" si="3"/>
        <v>0.000504</v>
      </c>
      <c r="D43" s="48">
        <v>0.000504</v>
      </c>
      <c r="E43" s="16">
        <f t="shared" si="8"/>
        <v>94</v>
      </c>
      <c r="F43" s="17">
        <f t="shared" si="9"/>
        <v>2541.7158258042955</v>
      </c>
      <c r="G43" s="18">
        <f t="shared" si="4"/>
        <v>1</v>
      </c>
      <c r="H43" s="15">
        <f t="shared" si="2"/>
        <v>30500589.909651548</v>
      </c>
      <c r="I43" s="8">
        <f t="shared" si="5"/>
        <v>108241282.99920893</v>
      </c>
      <c r="J43" s="9">
        <f t="shared" si="6"/>
        <v>1515377.9619889264</v>
      </c>
      <c r="K43" s="8">
        <f t="shared" si="7"/>
        <v>109756660.96119785</v>
      </c>
      <c r="L43" s="19">
        <f t="shared" si="10"/>
        <v>1</v>
      </c>
      <c r="M43" s="20">
        <f t="shared" si="11"/>
        <v>0.2541715825804295</v>
      </c>
      <c r="N43" s="21">
        <f t="shared" si="12"/>
        <v>0.7162903166248963</v>
      </c>
      <c r="O43" s="22">
        <f t="shared" si="13"/>
        <v>0.18206064336358682</v>
      </c>
      <c r="P43">
        <v>24</v>
      </c>
      <c r="Q43">
        <v>0.000657</v>
      </c>
      <c r="S43" s="15">
        <f t="shared" si="14"/>
        <v>164634.9914417968</v>
      </c>
      <c r="T43" s="15">
        <f t="shared" si="15"/>
        <v>117926.45014738172</v>
      </c>
    </row>
    <row r="44" spans="1:20" ht="12.75">
      <c r="A44">
        <v>25</v>
      </c>
      <c r="B44" s="49">
        <v>0.000527</v>
      </c>
      <c r="C44">
        <f t="shared" si="3"/>
        <v>0.000527</v>
      </c>
      <c r="D44" s="49">
        <v>0.000527</v>
      </c>
      <c r="E44" s="16">
        <f t="shared" si="8"/>
        <v>95</v>
      </c>
      <c r="F44" s="17">
        <f t="shared" si="9"/>
        <v>2109.7786377631105</v>
      </c>
      <c r="G44" s="18">
        <f t="shared" si="4"/>
        <v>1</v>
      </c>
      <c r="H44" s="15">
        <f t="shared" si="2"/>
        <v>25317343.653157327</v>
      </c>
      <c r="I44" s="8">
        <f t="shared" si="5"/>
        <v>84439317.30804053</v>
      </c>
      <c r="J44" s="9">
        <f t="shared" si="6"/>
        <v>1182150.4423125684</v>
      </c>
      <c r="K44" s="8">
        <f t="shared" si="7"/>
        <v>85621467.7503531</v>
      </c>
      <c r="L44" s="19">
        <f t="shared" si="10"/>
        <v>1</v>
      </c>
      <c r="M44" s="20">
        <f t="shared" si="11"/>
        <v>0.21097786377631098</v>
      </c>
      <c r="N44" s="21">
        <f t="shared" si="12"/>
        <v>0.7064007067306669</v>
      </c>
      <c r="O44" s="22">
        <f t="shared" si="13"/>
        <v>0.14903491207611244</v>
      </c>
      <c r="P44">
        <v>25</v>
      </c>
      <c r="Q44">
        <v>0.000686</v>
      </c>
      <c r="S44" s="15">
        <f t="shared" si="14"/>
        <v>128432.20162552965</v>
      </c>
      <c r="T44" s="15">
        <f t="shared" si="15"/>
        <v>90724.59799524966</v>
      </c>
    </row>
    <row r="45" spans="1:20" ht="12.75">
      <c r="A45">
        <v>26</v>
      </c>
      <c r="B45" s="49">
        <v>0.000551</v>
      </c>
      <c r="C45">
        <f t="shared" si="3"/>
        <v>0.000551</v>
      </c>
      <c r="D45" s="49">
        <v>0.000551</v>
      </c>
      <c r="E45" s="16">
        <f t="shared" si="8"/>
        <v>96</v>
      </c>
      <c r="F45" s="17">
        <f t="shared" si="9"/>
        <v>1732.6495094144598</v>
      </c>
      <c r="G45" s="18">
        <f t="shared" si="4"/>
        <v>1</v>
      </c>
      <c r="H45" s="15">
        <f t="shared" si="2"/>
        <v>20791794.11297352</v>
      </c>
      <c r="I45" s="8">
        <f t="shared" si="5"/>
        <v>64829673.63737958</v>
      </c>
      <c r="J45" s="9">
        <f t="shared" si="6"/>
        <v>907615.4309233149</v>
      </c>
      <c r="K45" s="8">
        <f t="shared" si="7"/>
        <v>65737289.06830289</v>
      </c>
      <c r="L45" s="19">
        <f t="shared" si="10"/>
        <v>1</v>
      </c>
      <c r="M45" s="20">
        <f t="shared" si="11"/>
        <v>0.1732649509414459</v>
      </c>
      <c r="N45" s="21">
        <f t="shared" si="12"/>
        <v>0.6966476397738333</v>
      </c>
      <c r="O45" s="22">
        <f t="shared" si="13"/>
        <v>0.12070461912888729</v>
      </c>
      <c r="P45">
        <v>26</v>
      </c>
      <c r="Q45">
        <v>0.000714</v>
      </c>
      <c r="S45" s="15">
        <f t="shared" si="14"/>
        <v>98605.93360245434</v>
      </c>
      <c r="T45" s="15">
        <f t="shared" si="15"/>
        <v>68693.59091184514</v>
      </c>
    </row>
    <row r="46" spans="1:20" ht="12.75">
      <c r="A46">
        <v>27</v>
      </c>
      <c r="B46" s="49">
        <v>0.000575</v>
      </c>
      <c r="C46">
        <f t="shared" si="3"/>
        <v>0.000575</v>
      </c>
      <c r="D46" s="49">
        <v>0.000575</v>
      </c>
      <c r="E46" s="16">
        <f t="shared" si="8"/>
        <v>97</v>
      </c>
      <c r="F46" s="17">
        <f t="shared" si="9"/>
        <v>1396.8408586785188</v>
      </c>
      <c r="G46" s="18">
        <f t="shared" si="4"/>
        <v>1</v>
      </c>
      <c r="H46" s="15">
        <f t="shared" si="2"/>
        <v>16762090.304142226</v>
      </c>
      <c r="I46" s="8">
        <f t="shared" si="5"/>
        <v>48975198.76416066</v>
      </c>
      <c r="J46" s="9">
        <f t="shared" si="6"/>
        <v>685652.7826982499</v>
      </c>
      <c r="K46" s="8">
        <f t="shared" si="7"/>
        <v>49660851.546858914</v>
      </c>
      <c r="L46" s="19">
        <f t="shared" si="10"/>
        <v>1</v>
      </c>
      <c r="M46" s="20">
        <f t="shared" si="11"/>
        <v>0.13968408586785183</v>
      </c>
      <c r="N46" s="21">
        <f t="shared" si="12"/>
        <v>0.6870292305461866</v>
      </c>
      <c r="O46" s="22">
        <f t="shared" si="13"/>
        <v>0.0959670500333377</v>
      </c>
      <c r="P46">
        <v>27</v>
      </c>
      <c r="Q46">
        <v>0.000738</v>
      </c>
      <c r="S46" s="15">
        <f t="shared" si="14"/>
        <v>74491.27732028837</v>
      </c>
      <c r="T46" s="15">
        <f t="shared" si="15"/>
        <v>51177.684939760315</v>
      </c>
    </row>
    <row r="47" spans="1:20" ht="12.75">
      <c r="A47">
        <v>28</v>
      </c>
      <c r="B47" s="49">
        <v>0.000602</v>
      </c>
      <c r="C47">
        <f t="shared" si="3"/>
        <v>0.000602</v>
      </c>
      <c r="D47" s="49">
        <v>0.000602</v>
      </c>
      <c r="E47" s="16">
        <f t="shared" si="8"/>
        <v>98</v>
      </c>
      <c r="F47" s="17">
        <f t="shared" si="9"/>
        <v>1105.4962692459997</v>
      </c>
      <c r="G47" s="18">
        <f t="shared" si="4"/>
        <v>1</v>
      </c>
      <c r="H47" s="15">
        <f t="shared" si="2"/>
        <v>13265955.230951997</v>
      </c>
      <c r="I47" s="8">
        <f t="shared" si="5"/>
        <v>36394896.31590692</v>
      </c>
      <c r="J47" s="9">
        <f t="shared" si="6"/>
        <v>509528.54842269735</v>
      </c>
      <c r="K47" s="8">
        <f t="shared" si="7"/>
        <v>36904424.864329614</v>
      </c>
      <c r="L47" s="19">
        <f t="shared" si="10"/>
        <v>1</v>
      </c>
      <c r="M47" s="20">
        <f t="shared" si="11"/>
        <v>0.11054962692459992</v>
      </c>
      <c r="N47" s="21">
        <f t="shared" si="12"/>
        <v>0.6775436198680341</v>
      </c>
      <c r="O47" s="22">
        <f t="shared" si="13"/>
        <v>0.07490219440155411</v>
      </c>
      <c r="P47">
        <v>28</v>
      </c>
      <c r="Q47">
        <v>0.000758</v>
      </c>
      <c r="S47" s="15">
        <f t="shared" si="14"/>
        <v>55356.637296494424</v>
      </c>
      <c r="T47" s="15">
        <f t="shared" si="15"/>
        <v>37506.53641758866</v>
      </c>
    </row>
    <row r="48" spans="1:20" ht="12.75">
      <c r="A48">
        <v>29</v>
      </c>
      <c r="B48" s="49">
        <v>0.00063</v>
      </c>
      <c r="C48">
        <f t="shared" si="3"/>
        <v>0.00063</v>
      </c>
      <c r="D48" s="49">
        <v>0.00063</v>
      </c>
      <c r="E48" s="16">
        <f t="shared" si="8"/>
        <v>99</v>
      </c>
      <c r="F48" s="17">
        <f t="shared" si="9"/>
        <v>859.2195998002497</v>
      </c>
      <c r="G48" s="18">
        <f t="shared" si="4"/>
        <v>1</v>
      </c>
      <c r="H48" s="15">
        <f t="shared" si="2"/>
        <v>10310635.197602997</v>
      </c>
      <c r="I48" s="8">
        <f t="shared" si="5"/>
        <v>26593789.66672662</v>
      </c>
      <c r="J48" s="9">
        <f t="shared" si="6"/>
        <v>372313.05533417297</v>
      </c>
      <c r="K48" s="8">
        <f t="shared" si="7"/>
        <v>26966102.722060792</v>
      </c>
      <c r="L48" s="19">
        <f t="shared" si="10"/>
        <v>1</v>
      </c>
      <c r="M48" s="20">
        <f t="shared" si="11"/>
        <v>0.08592195998002494</v>
      </c>
      <c r="N48" s="21">
        <f t="shared" si="12"/>
        <v>0.6681889742288305</v>
      </c>
      <c r="O48" s="22">
        <f t="shared" si="13"/>
        <v>0.05741210630278349</v>
      </c>
      <c r="P48">
        <v>29</v>
      </c>
      <c r="Q48">
        <v>0.000774</v>
      </c>
      <c r="S48" s="15">
        <f t="shared" si="14"/>
        <v>40449.15408309119</v>
      </c>
      <c r="T48" s="15">
        <f t="shared" si="15"/>
        <v>27027.678775204615</v>
      </c>
    </row>
    <row r="49" spans="1:20" ht="12.75">
      <c r="A49">
        <v>30</v>
      </c>
      <c r="B49" s="48">
        <v>0.000662</v>
      </c>
      <c r="C49">
        <f t="shared" si="3"/>
        <v>0.000662</v>
      </c>
      <c r="D49" s="48">
        <v>0.000662</v>
      </c>
      <c r="E49" s="16">
        <f t="shared" si="8"/>
        <v>100</v>
      </c>
      <c r="F49" s="17">
        <f t="shared" si="9"/>
        <v>656.3230137664766</v>
      </c>
      <c r="G49" s="18">
        <f t="shared" si="4"/>
        <v>1</v>
      </c>
      <c r="H49" s="15">
        <f t="shared" si="2"/>
        <v>7875876.165197719</v>
      </c>
      <c r="I49" s="8">
        <f t="shared" si="5"/>
        <v>19090226.556863073</v>
      </c>
      <c r="J49" s="9">
        <f t="shared" si="6"/>
        <v>267263.1717960833</v>
      </c>
      <c r="K49" s="8">
        <f t="shared" si="7"/>
        <v>19357489.728659157</v>
      </c>
      <c r="L49" s="19">
        <f t="shared" si="10"/>
        <v>1</v>
      </c>
      <c r="M49" s="20">
        <f t="shared" si="11"/>
        <v>0.06563230137664763</v>
      </c>
      <c r="N49" s="21">
        <f t="shared" si="12"/>
        <v>0.6589634854327717</v>
      </c>
      <c r="O49" s="22">
        <f t="shared" si="13"/>
        <v>0.043249290072129826</v>
      </c>
      <c r="P49">
        <v>30</v>
      </c>
      <c r="Q49">
        <v>0.000784</v>
      </c>
      <c r="S49" s="15">
        <f t="shared" si="14"/>
        <v>29036.234592988734</v>
      </c>
      <c r="T49" s="15">
        <f t="shared" si="15"/>
        <v>19133.818351239475</v>
      </c>
    </row>
    <row r="50" spans="1:20" ht="12.75">
      <c r="A50">
        <v>31</v>
      </c>
      <c r="B50" s="48">
        <v>0.000699</v>
      </c>
      <c r="C50">
        <f t="shared" si="3"/>
        <v>0.000699</v>
      </c>
      <c r="D50" s="48">
        <v>0.000699</v>
      </c>
      <c r="E50" s="16">
        <f t="shared" si="8"/>
        <v>101</v>
      </c>
      <c r="F50" s="17">
        <f t="shared" si="9"/>
        <v>496.1041300130965</v>
      </c>
      <c r="G50" s="18">
        <f t="shared" si="4"/>
        <v>1</v>
      </c>
      <c r="H50" s="15">
        <f t="shared" si="2"/>
        <v>5953249.5601571575</v>
      </c>
      <c r="I50" s="8">
        <f t="shared" si="5"/>
        <v>13404240.168502</v>
      </c>
      <c r="J50" s="9">
        <f t="shared" si="6"/>
        <v>187659.36235902816</v>
      </c>
      <c r="K50" s="8">
        <f t="shared" si="7"/>
        <v>13591899.530861028</v>
      </c>
      <c r="L50" s="19">
        <f t="shared" si="10"/>
        <v>1</v>
      </c>
      <c r="M50" s="20">
        <f t="shared" si="11"/>
        <v>0.049610413001309625</v>
      </c>
      <c r="N50" s="21">
        <f t="shared" si="12"/>
        <v>0.6498653702492818</v>
      </c>
      <c r="O50" s="22">
        <f t="shared" si="13"/>
        <v>0.03224008941331587</v>
      </c>
      <c r="P50">
        <v>31</v>
      </c>
      <c r="Q50">
        <v>0.000789</v>
      </c>
      <c r="S50" s="15">
        <f t="shared" si="14"/>
        <v>20387.84929629154</v>
      </c>
      <c r="T50" s="15">
        <f t="shared" si="15"/>
        <v>13249.357231521062</v>
      </c>
    </row>
    <row r="51" spans="1:20" ht="12.75">
      <c r="A51">
        <v>32</v>
      </c>
      <c r="B51" s="48">
        <v>0.000739</v>
      </c>
      <c r="C51">
        <f t="shared" si="3"/>
        <v>0.000739</v>
      </c>
      <c r="D51" s="48">
        <v>0.000739</v>
      </c>
      <c r="E51" s="16">
        <f t="shared" si="8"/>
        <v>102</v>
      </c>
      <c r="F51" s="17">
        <f t="shared" si="9"/>
        <v>367.7309303306979</v>
      </c>
      <c r="G51" s="18">
        <f t="shared" si="4"/>
        <v>1</v>
      </c>
      <c r="H51" s="15">
        <f t="shared" si="2"/>
        <v>4412771.163968375</v>
      </c>
      <c r="I51" s="8">
        <f t="shared" si="5"/>
        <v>9179128.366892653</v>
      </c>
      <c r="J51" s="9">
        <f t="shared" si="6"/>
        <v>128507.79713649725</v>
      </c>
      <c r="K51" s="8">
        <f t="shared" si="7"/>
        <v>9307636.16402915</v>
      </c>
      <c r="L51" s="19">
        <f t="shared" si="10"/>
        <v>1</v>
      </c>
      <c r="M51" s="20">
        <f t="shared" si="11"/>
        <v>0.03677309303306977</v>
      </c>
      <c r="N51" s="21">
        <f t="shared" si="12"/>
        <v>0.6408928700683253</v>
      </c>
      <c r="O51" s="22">
        <f t="shared" si="13"/>
        <v>0.023567613135253622</v>
      </c>
      <c r="P51">
        <v>32</v>
      </c>
      <c r="Q51">
        <v>0.000789</v>
      </c>
      <c r="S51" s="15">
        <f t="shared" si="14"/>
        <v>13961.454246043724</v>
      </c>
      <c r="T51" s="15">
        <f t="shared" si="15"/>
        <v>8947.79648207457</v>
      </c>
    </row>
    <row r="52" spans="1:20" ht="12.75">
      <c r="A52">
        <v>33</v>
      </c>
      <c r="B52" s="48">
        <v>0.00078</v>
      </c>
      <c r="C52">
        <f t="shared" si="3"/>
        <v>0.00078</v>
      </c>
      <c r="D52" s="48">
        <v>0.00078</v>
      </c>
      <c r="E52" s="16">
        <f t="shared" si="8"/>
        <v>103</v>
      </c>
      <c r="F52" s="17">
        <f t="shared" si="9"/>
        <v>266.8667098974887</v>
      </c>
      <c r="G52" s="18">
        <f t="shared" si="4"/>
        <v>1</v>
      </c>
      <c r="H52" s="15">
        <f t="shared" si="2"/>
        <v>3202400.5187698645</v>
      </c>
      <c r="I52" s="8">
        <f t="shared" si="5"/>
        <v>6105235.645259285</v>
      </c>
      <c r="J52" s="9">
        <f t="shared" si="6"/>
        <v>85473.29903363007</v>
      </c>
      <c r="K52" s="8">
        <f t="shared" si="7"/>
        <v>6190708.944292915</v>
      </c>
      <c r="L52" s="19">
        <f t="shared" si="10"/>
        <v>1</v>
      </c>
      <c r="M52" s="20">
        <f t="shared" si="11"/>
        <v>0.026686670989748855</v>
      </c>
      <c r="N52" s="21">
        <f t="shared" si="12"/>
        <v>0.6320442505604786</v>
      </c>
      <c r="O52" s="22">
        <f t="shared" si="13"/>
        <v>0.016867156965669882</v>
      </c>
      <c r="P52">
        <v>33</v>
      </c>
      <c r="Q52">
        <v>0.00079</v>
      </c>
      <c r="S52" s="15">
        <f t="shared" si="14"/>
        <v>9286.063416439372</v>
      </c>
      <c r="T52" s="15">
        <f t="shared" si="15"/>
        <v>5869.2029927005005</v>
      </c>
    </row>
    <row r="53" spans="1:20" ht="12.75">
      <c r="A53">
        <v>34</v>
      </c>
      <c r="B53" s="48">
        <v>0.000827</v>
      </c>
      <c r="C53">
        <f t="shared" si="3"/>
        <v>0.000827</v>
      </c>
      <c r="D53" s="48">
        <v>0.000827</v>
      </c>
      <c r="E53" s="16">
        <f t="shared" si="8"/>
        <v>104</v>
      </c>
      <c r="F53" s="17">
        <f t="shared" si="9"/>
        <v>189.27644794445362</v>
      </c>
      <c r="G53" s="18">
        <f t="shared" si="4"/>
        <v>1</v>
      </c>
      <c r="H53" s="15">
        <f t="shared" si="2"/>
        <v>2271317.3753334433</v>
      </c>
      <c r="I53" s="8">
        <f t="shared" si="5"/>
        <v>3919391.568959472</v>
      </c>
      <c r="J53" s="9">
        <f t="shared" si="6"/>
        <v>54871.48196543266</v>
      </c>
      <c r="K53" s="8">
        <f t="shared" si="7"/>
        <v>3974263.0509249046</v>
      </c>
      <c r="L53" s="19">
        <f t="shared" si="10"/>
        <v>1</v>
      </c>
      <c r="M53" s="20">
        <f t="shared" si="11"/>
        <v>0.01892764479444535</v>
      </c>
      <c r="N53" s="21">
        <f t="shared" si="12"/>
        <v>0.6233178013416949</v>
      </c>
      <c r="O53" s="22">
        <f t="shared" si="13"/>
        <v>0.011797937937850252</v>
      </c>
      <c r="P53">
        <v>34</v>
      </c>
      <c r="Q53">
        <v>0.000791</v>
      </c>
      <c r="S53" s="15">
        <f t="shared" si="14"/>
        <v>5961.394576387357</v>
      </c>
      <c r="T53" s="15">
        <f t="shared" si="15"/>
        <v>3715.843360284072</v>
      </c>
    </row>
    <row r="54" spans="1:20" ht="12.75">
      <c r="A54">
        <v>35</v>
      </c>
      <c r="B54" s="49">
        <v>0.000879</v>
      </c>
      <c r="C54">
        <f t="shared" si="3"/>
        <v>0.000879</v>
      </c>
      <c r="D54" s="49">
        <v>0.000879</v>
      </c>
      <c r="E54" s="16">
        <f t="shared" si="8"/>
        <v>105</v>
      </c>
      <c r="F54" s="17">
        <f t="shared" si="9"/>
        <v>130.94321275699056</v>
      </c>
      <c r="G54" s="18">
        <f t="shared" si="4"/>
        <v>1</v>
      </c>
      <c r="H54" s="15">
        <f t="shared" si="2"/>
        <v>1571318.5530838866</v>
      </c>
      <c r="I54" s="8">
        <f t="shared" si="5"/>
        <v>2402944.4978410183</v>
      </c>
      <c r="J54" s="9">
        <f t="shared" si="6"/>
        <v>33641.22296977429</v>
      </c>
      <c r="K54" s="8">
        <f t="shared" si="7"/>
        <v>2436585.7208107924</v>
      </c>
      <c r="L54" s="19">
        <f t="shared" si="10"/>
        <v>1</v>
      </c>
      <c r="M54" s="20">
        <f t="shared" si="11"/>
        <v>0.01309432127569905</v>
      </c>
      <c r="N54" s="21">
        <f t="shared" si="12"/>
        <v>0.6147118356426972</v>
      </c>
      <c r="O54" s="22">
        <f t="shared" si="13"/>
        <v>0.008049234267880187</v>
      </c>
      <c r="P54">
        <v>35</v>
      </c>
      <c r="Q54">
        <v>0.000792</v>
      </c>
      <c r="S54" s="15">
        <f t="shared" si="14"/>
        <v>3654.8785812161886</v>
      </c>
      <c r="T54" s="15">
        <f t="shared" si="15"/>
        <v>2246.6971217105797</v>
      </c>
    </row>
    <row r="55" spans="1:20" ht="12.75">
      <c r="A55">
        <v>36</v>
      </c>
      <c r="B55" s="49">
        <v>0.000943</v>
      </c>
      <c r="C55">
        <f t="shared" si="3"/>
        <v>0.000943</v>
      </c>
      <c r="D55" s="49">
        <v>0.000943</v>
      </c>
      <c r="E55" s="16">
        <f t="shared" si="8"/>
        <v>106</v>
      </c>
      <c r="F55" s="17">
        <f t="shared" si="9"/>
        <v>84.40004326144191</v>
      </c>
      <c r="G55" s="18">
        <f t="shared" si="4"/>
        <v>1</v>
      </c>
      <c r="H55" s="15">
        <f t="shared" si="2"/>
        <v>1012800.5191373029</v>
      </c>
      <c r="I55" s="8">
        <f t="shared" si="5"/>
        <v>1423785.2016734895</v>
      </c>
      <c r="J55" s="9">
        <f t="shared" si="6"/>
        <v>19932.99282342887</v>
      </c>
      <c r="K55" s="8">
        <f t="shared" si="7"/>
        <v>1443718.1944969185</v>
      </c>
      <c r="L55" s="19">
        <f t="shared" si="10"/>
        <v>1</v>
      </c>
      <c r="M55" s="20">
        <f t="shared" si="11"/>
        <v>0.008440004326144186</v>
      </c>
      <c r="N55" s="21">
        <f t="shared" si="12"/>
        <v>0.606224689982936</v>
      </c>
      <c r="O55" s="22">
        <f t="shared" si="13"/>
        <v>0.0051165390060713975</v>
      </c>
      <c r="P55">
        <v>36</v>
      </c>
      <c r="Q55">
        <v>0.000794</v>
      </c>
      <c r="S55" s="15">
        <f t="shared" si="14"/>
        <v>2165.577291745378</v>
      </c>
      <c r="T55" s="15">
        <f t="shared" si="15"/>
        <v>1312.8264223224278</v>
      </c>
    </row>
    <row r="56" spans="1:20" ht="12.75">
      <c r="A56">
        <v>37</v>
      </c>
      <c r="B56" s="49">
        <v>0.00102</v>
      </c>
      <c r="C56">
        <f t="shared" si="3"/>
        <v>0.00102</v>
      </c>
      <c r="D56" s="49">
        <v>0.00102</v>
      </c>
      <c r="E56" s="16">
        <f t="shared" si="8"/>
        <v>107</v>
      </c>
      <c r="F56" s="17">
        <f t="shared" si="9"/>
        <v>52.60047597034769</v>
      </c>
      <c r="G56" s="18">
        <f t="shared" si="4"/>
        <v>1</v>
      </c>
      <c r="H56" s="15">
        <f t="shared" si="2"/>
        <v>631205.7116441722</v>
      </c>
      <c r="I56" s="8">
        <f t="shared" si="5"/>
        <v>812512.4828527463</v>
      </c>
      <c r="J56" s="9">
        <f t="shared" si="6"/>
        <v>11375.174759938458</v>
      </c>
      <c r="K56" s="8">
        <f t="shared" si="7"/>
        <v>823887.6576126848</v>
      </c>
      <c r="L56" s="19">
        <f t="shared" si="10"/>
        <v>1</v>
      </c>
      <c r="M56" s="20">
        <f t="shared" si="11"/>
        <v>0.005260047597034766</v>
      </c>
      <c r="N56" s="21">
        <f t="shared" si="12"/>
        <v>0.5978547238490493</v>
      </c>
      <c r="O56" s="22">
        <f t="shared" si="13"/>
        <v>0.003144744303558075</v>
      </c>
      <c r="P56">
        <v>37</v>
      </c>
      <c r="Q56">
        <v>0.000823</v>
      </c>
      <c r="S56" s="15">
        <f t="shared" si="14"/>
        <v>1235.8314864190272</v>
      </c>
      <c r="T56" s="15">
        <f t="shared" si="15"/>
        <v>738.8476920370076</v>
      </c>
    </row>
    <row r="57" spans="1:20" ht="12.75">
      <c r="A57">
        <v>38</v>
      </c>
      <c r="B57" s="49">
        <v>0.001114</v>
      </c>
      <c r="C57">
        <f t="shared" si="3"/>
        <v>0.001114</v>
      </c>
      <c r="D57" s="49">
        <v>0.001114</v>
      </c>
      <c r="E57" s="16">
        <f t="shared" si="8"/>
        <v>108</v>
      </c>
      <c r="F57" s="17">
        <f t="shared" si="9"/>
        <v>31.59298635096753</v>
      </c>
      <c r="G57" s="18">
        <f t="shared" si="4"/>
        <v>1</v>
      </c>
      <c r="H57" s="15">
        <f t="shared" si="2"/>
        <v>379115.83621161035</v>
      </c>
      <c r="I57" s="8">
        <f t="shared" si="5"/>
        <v>444771.8214010744</v>
      </c>
      <c r="J57" s="9">
        <f t="shared" si="6"/>
        <v>6226.805499615048</v>
      </c>
      <c r="K57" s="8">
        <f t="shared" si="7"/>
        <v>450998.62690068944</v>
      </c>
      <c r="L57" s="19">
        <f t="shared" si="10"/>
        <v>1</v>
      </c>
      <c r="M57" s="20">
        <f t="shared" si="11"/>
        <v>0.003159298635096751</v>
      </c>
      <c r="N57" s="21">
        <f t="shared" si="12"/>
        <v>0.5896003193777606</v>
      </c>
      <c r="O57" s="22">
        <f t="shared" si="13"/>
        <v>0.0018627234842627674</v>
      </c>
      <c r="P57">
        <v>38</v>
      </c>
      <c r="Q57">
        <v>0.000872</v>
      </c>
      <c r="S57" s="15">
        <f t="shared" si="14"/>
        <v>676.4979403510342</v>
      </c>
      <c r="T57" s="15">
        <f t="shared" si="15"/>
        <v>398.86340168936704</v>
      </c>
    </row>
    <row r="58" spans="1:20" ht="12.75">
      <c r="A58">
        <v>39</v>
      </c>
      <c r="B58" s="49">
        <v>0.001224</v>
      </c>
      <c r="C58">
        <f t="shared" si="3"/>
        <v>0.001224</v>
      </c>
      <c r="D58" s="49">
        <v>0.001224</v>
      </c>
      <c r="E58" s="16">
        <f t="shared" si="8"/>
        <v>109</v>
      </c>
      <c r="F58" s="17">
        <f t="shared" si="9"/>
        <v>18.218383299451837</v>
      </c>
      <c r="G58" s="18">
        <f t="shared" si="4"/>
        <v>1</v>
      </c>
      <c r="H58" s="15">
        <f t="shared" si="2"/>
        <v>218620.59959342206</v>
      </c>
      <c r="I58" s="8">
        <f t="shared" si="5"/>
        <v>232378.0273072674</v>
      </c>
      <c r="J58" s="9">
        <f t="shared" si="6"/>
        <v>3253.2923823017463</v>
      </c>
      <c r="K58" s="8">
        <f t="shared" si="7"/>
        <v>235631.31968956912</v>
      </c>
      <c r="L58" s="19">
        <f t="shared" si="10"/>
        <v>1</v>
      </c>
      <c r="M58" s="20">
        <f t="shared" si="11"/>
        <v>0.0018218383299451826</v>
      </c>
      <c r="N58" s="21">
        <f t="shared" si="12"/>
        <v>0.5814598810431564</v>
      </c>
      <c r="O58" s="22">
        <f t="shared" si="13"/>
        <v>0.0010593258986097886</v>
      </c>
      <c r="P58">
        <v>39</v>
      </c>
      <c r="Q58">
        <v>0.000945</v>
      </c>
      <c r="S58" s="15">
        <f t="shared" si="14"/>
        <v>353.4469795343537</v>
      </c>
      <c r="T58" s="15">
        <f t="shared" si="15"/>
        <v>205.51523867510824</v>
      </c>
    </row>
    <row r="59" spans="1:20" ht="12.75">
      <c r="A59">
        <v>40</v>
      </c>
      <c r="B59" s="48">
        <v>0.001345</v>
      </c>
      <c r="C59">
        <f t="shared" si="3"/>
        <v>0.001345</v>
      </c>
      <c r="D59" s="48">
        <v>0.001345</v>
      </c>
      <c r="E59" s="16">
        <f t="shared" si="8"/>
        <v>110</v>
      </c>
      <c r="F59" s="17">
        <f t="shared" si="9"/>
        <v>10.043043062810021</v>
      </c>
      <c r="G59" s="18">
        <f t="shared" si="4"/>
        <v>1</v>
      </c>
      <c r="H59" s="15">
        <f t="shared" si="2"/>
        <v>120516.51675372025</v>
      </c>
      <c r="I59" s="8">
        <f t="shared" si="5"/>
        <v>115114.80293584887</v>
      </c>
      <c r="J59" s="9">
        <f t="shared" si="6"/>
        <v>1611.6072411018856</v>
      </c>
      <c r="K59" s="8">
        <f t="shared" si="7"/>
        <v>116726.41017695075</v>
      </c>
      <c r="L59" s="19">
        <f t="shared" si="10"/>
        <v>1</v>
      </c>
      <c r="M59" s="20">
        <f t="shared" si="11"/>
        <v>0.0010043043062810016</v>
      </c>
      <c r="N59" s="21">
        <f t="shared" si="12"/>
        <v>0.5734318353482805</v>
      </c>
      <c r="O59" s="22">
        <f t="shared" si="13"/>
        <v>0.0005759000615988963</v>
      </c>
      <c r="P59">
        <v>40</v>
      </c>
      <c r="Q59">
        <v>0.001043</v>
      </c>
      <c r="S59" s="15">
        <f t="shared" si="14"/>
        <v>175.08961526542615</v>
      </c>
      <c r="T59" s="15">
        <f t="shared" si="15"/>
        <v>100.40195943207762</v>
      </c>
    </row>
    <row r="60" spans="1:20" ht="12.75">
      <c r="A60">
        <v>41</v>
      </c>
      <c r="B60" s="48">
        <v>0.001477</v>
      </c>
      <c r="C60">
        <f t="shared" si="3"/>
        <v>0.001477</v>
      </c>
      <c r="D60" s="48">
        <v>0.001477</v>
      </c>
      <c r="E60" s="16">
        <f t="shared" si="8"/>
        <v>111</v>
      </c>
      <c r="F60" s="17">
        <f t="shared" si="9"/>
        <v>5.265905562828851</v>
      </c>
      <c r="G60" s="18">
        <f t="shared" si="4"/>
        <v>1</v>
      </c>
      <c r="H60" s="15">
        <f t="shared" si="2"/>
        <v>63190.86675394621</v>
      </c>
      <c r="I60" s="8">
        <f t="shared" si="5"/>
        <v>53535.54342300454</v>
      </c>
      <c r="J60" s="9">
        <f t="shared" si="6"/>
        <v>749.4976079220643</v>
      </c>
      <c r="K60" s="8">
        <f t="shared" si="7"/>
        <v>54285.04103092661</v>
      </c>
      <c r="L60" s="19">
        <f t="shared" si="10"/>
        <v>1</v>
      </c>
      <c r="M60" s="20">
        <f t="shared" si="11"/>
        <v>0.0005265905562828848</v>
      </c>
      <c r="N60" s="21">
        <f t="shared" si="12"/>
        <v>0.5655146305209866</v>
      </c>
      <c r="O60" s="22">
        <f t="shared" si="13"/>
        <v>0.0002977946638721564</v>
      </c>
      <c r="P60">
        <v>41</v>
      </c>
      <c r="Q60">
        <v>0.001168</v>
      </c>
      <c r="S60" s="15">
        <f t="shared" si="14"/>
        <v>81.42756154638991</v>
      </c>
      <c r="T60" s="15">
        <f t="shared" si="15"/>
        <v>46.04847738213159</v>
      </c>
    </row>
    <row r="61" spans="1:20" ht="12.75">
      <c r="A61">
        <v>42</v>
      </c>
      <c r="B61" s="48">
        <v>0.001624</v>
      </c>
      <c r="C61">
        <f t="shared" si="3"/>
        <v>0.001624</v>
      </c>
      <c r="D61" s="48">
        <v>0.001624</v>
      </c>
      <c r="E61" s="16">
        <f t="shared" si="8"/>
        <v>112</v>
      </c>
      <c r="F61" s="17">
        <f t="shared" si="9"/>
        <v>2.610805891624813</v>
      </c>
      <c r="G61" s="18">
        <f t="shared" si="4"/>
        <v>1</v>
      </c>
      <c r="H61" s="15">
        <f t="shared" si="2"/>
        <v>31329.670699497758</v>
      </c>
      <c r="I61" s="8">
        <f t="shared" si="5"/>
        <v>22955.37033142885</v>
      </c>
      <c r="J61" s="9">
        <f t="shared" si="6"/>
        <v>321.3751846400042</v>
      </c>
      <c r="K61" s="8">
        <f t="shared" si="7"/>
        <v>23276.745516068855</v>
      </c>
      <c r="L61" s="19">
        <f t="shared" si="10"/>
        <v>1</v>
      </c>
      <c r="M61" s="20">
        <f t="shared" si="11"/>
        <v>0.0002610805891624812</v>
      </c>
      <c r="N61" s="21">
        <f t="shared" si="12"/>
        <v>0.5577067362139907</v>
      </c>
      <c r="O61" s="22">
        <f t="shared" si="13"/>
        <v>0.00014560640327063317</v>
      </c>
      <c r="P61">
        <v>42</v>
      </c>
      <c r="Q61">
        <v>0.001322</v>
      </c>
      <c r="S61" s="15">
        <f t="shared" si="14"/>
        <v>34.915118274103286</v>
      </c>
      <c r="T61" s="15">
        <f t="shared" si="15"/>
        <v>19.472396657175608</v>
      </c>
    </row>
    <row r="62" spans="1:20" ht="12.75">
      <c r="A62">
        <v>43</v>
      </c>
      <c r="B62" s="48">
        <v>0.001789</v>
      </c>
      <c r="C62">
        <f t="shared" si="3"/>
        <v>0.001789</v>
      </c>
      <c r="D62" s="48">
        <v>0.001789</v>
      </c>
      <c r="E62" s="16">
        <f t="shared" si="8"/>
        <v>113</v>
      </c>
      <c r="F62" s="17">
        <f t="shared" si="9"/>
        <v>1.2154402053295348</v>
      </c>
      <c r="G62" s="18">
        <f t="shared" si="4"/>
        <v>1</v>
      </c>
      <c r="H62" s="15">
        <f t="shared" si="2"/>
        <v>14585.282463954418</v>
      </c>
      <c r="I62" s="8">
        <f t="shared" si="5"/>
        <v>8691.463052114437</v>
      </c>
      <c r="J62" s="9">
        <f t="shared" si="6"/>
        <v>121.68048272960223</v>
      </c>
      <c r="K62" s="8">
        <f t="shared" si="7"/>
        <v>8813.14353484404</v>
      </c>
      <c r="L62" s="19">
        <f t="shared" si="10"/>
        <v>1</v>
      </c>
      <c r="M62" s="20">
        <f t="shared" si="11"/>
        <v>0.00012154402053295342</v>
      </c>
      <c r="N62" s="21">
        <f t="shared" si="12"/>
        <v>0.5500066432090638</v>
      </c>
      <c r="O62" s="22">
        <f t="shared" si="13"/>
        <v>6.685001873546324E-05</v>
      </c>
      <c r="P62">
        <v>43</v>
      </c>
      <c r="Q62">
        <v>0.001505</v>
      </c>
      <c r="S62" s="15">
        <f t="shared" si="14"/>
        <v>13.219715302266058</v>
      </c>
      <c r="T62" s="15">
        <f t="shared" si="15"/>
        <v>7.270931237578849</v>
      </c>
    </row>
    <row r="63" spans="1:20" ht="12.75">
      <c r="A63">
        <v>44</v>
      </c>
      <c r="B63" s="48">
        <v>0.001968</v>
      </c>
      <c r="C63">
        <f t="shared" si="3"/>
        <v>0.001968</v>
      </c>
      <c r="D63" s="48">
        <v>0.001968</v>
      </c>
      <c r="E63" s="16">
        <f t="shared" si="8"/>
        <v>114</v>
      </c>
      <c r="F63" s="17">
        <f t="shared" si="9"/>
        <v>0.5268621948478703</v>
      </c>
      <c r="G63" s="18">
        <f t="shared" si="4"/>
        <v>1</v>
      </c>
      <c r="H63" s="15">
        <f t="shared" si="2"/>
        <v>6322.346338174444</v>
      </c>
      <c r="I63" s="8">
        <f t="shared" si="5"/>
        <v>2490.797196669595</v>
      </c>
      <c r="J63" s="9">
        <f t="shared" si="6"/>
        <v>34.87116075337436</v>
      </c>
      <c r="K63" s="8">
        <f t="shared" si="7"/>
        <v>2525.668357422969</v>
      </c>
      <c r="L63" s="19">
        <f t="shared" si="10"/>
        <v>1</v>
      </c>
      <c r="M63" s="20">
        <f t="shared" si="11"/>
        <v>5.2686219484787004E-05</v>
      </c>
      <c r="N63" s="21">
        <f t="shared" si="12"/>
        <v>0.5424128631253095</v>
      </c>
      <c r="O63" s="22">
        <f t="shared" si="13"/>
        <v>2.8577683157991786E-05</v>
      </c>
      <c r="P63">
        <v>44</v>
      </c>
      <c r="Q63">
        <v>0.001715</v>
      </c>
      <c r="S63" s="15">
        <f t="shared" si="14"/>
        <v>3.788502536134454</v>
      </c>
      <c r="T63" s="15">
        <f t="shared" si="15"/>
        <v>2.054932507582185</v>
      </c>
    </row>
    <row r="64" spans="1:20" ht="12.75">
      <c r="A64">
        <v>45</v>
      </c>
      <c r="B64" s="49">
        <v>0.002161</v>
      </c>
      <c r="C64">
        <f t="shared" si="3"/>
        <v>0.002161</v>
      </c>
      <c r="D64" s="49">
        <v>0.002161</v>
      </c>
      <c r="E64" s="16">
        <f t="shared" si="8"/>
        <v>115</v>
      </c>
      <c r="F64" s="17">
        <f t="shared" si="9"/>
        <v>0.2104723631185665</v>
      </c>
      <c r="G64" s="18">
        <f t="shared" si="4"/>
        <v>1</v>
      </c>
      <c r="H64" s="15">
        <f t="shared" si="2"/>
        <v>2525.668357422798</v>
      </c>
      <c r="I64" s="8">
        <f t="shared" si="5"/>
        <v>1.709850039333105E-10</v>
      </c>
      <c r="J64" s="9">
        <f t="shared" si="6"/>
        <v>2.3937900550663492E-12</v>
      </c>
      <c r="K64" s="8">
        <f t="shared" si="7"/>
        <v>1.7337879398837686E-10</v>
      </c>
      <c r="L64" s="19">
        <f t="shared" si="10"/>
        <v>1</v>
      </c>
      <c r="M64" s="20">
        <f t="shared" si="11"/>
        <v>2.104723631185664E-05</v>
      </c>
      <c r="N64" s="21">
        <f t="shared" si="12"/>
        <v>0.5349239281314688</v>
      </c>
      <c r="O64" s="22">
        <f t="shared" si="13"/>
        <v>1.1258670324249642E-05</v>
      </c>
      <c r="P64">
        <v>45</v>
      </c>
      <c r="Q64">
        <v>0.001948</v>
      </c>
      <c r="S64" s="15">
        <f t="shared" si="14"/>
        <v>2.600681909825653E-13</v>
      </c>
      <c r="T64" s="15">
        <f t="shared" si="15"/>
        <v>1.391166983024389E-13</v>
      </c>
    </row>
    <row r="65" spans="1:20" ht="12.75">
      <c r="A65">
        <v>46</v>
      </c>
      <c r="B65" s="49">
        <v>0.002364</v>
      </c>
      <c r="C65">
        <f t="shared" si="3"/>
        <v>0.002364</v>
      </c>
      <c r="D65" s="49">
        <v>0.002364</v>
      </c>
      <c r="E65" s="16">
        <f t="shared" si="8"/>
      </c>
      <c r="F65" s="17">
        <f t="shared" si="9"/>
      </c>
      <c r="G65" s="18">
        <f t="shared" si="4"/>
      </c>
      <c r="H65" s="15">
        <f t="shared" si="2"/>
      </c>
      <c r="I65" s="8">
        <f t="shared" si="5"/>
      </c>
      <c r="J65" s="9">
        <f t="shared" si="6"/>
      </c>
      <c r="K65" s="8">
        <f t="shared" si="7"/>
      </c>
      <c r="L65" s="19">
        <f t="shared" si="10"/>
      </c>
      <c r="M65" s="20">
        <f t="shared" si="11"/>
      </c>
      <c r="N65" s="21">
        <f t="shared" si="12"/>
      </c>
      <c r="O65" s="22">
        <f t="shared" si="13"/>
      </c>
      <c r="P65">
        <v>46</v>
      </c>
      <c r="Q65">
        <v>0.002198</v>
      </c>
      <c r="S65" s="15">
        <f t="shared" si="14"/>
        <v>0</v>
      </c>
      <c r="T65" s="15">
        <f t="shared" si="15"/>
        <v>0</v>
      </c>
    </row>
    <row r="66" spans="1:20" ht="12.75">
      <c r="A66">
        <v>47</v>
      </c>
      <c r="B66" s="49">
        <v>0.002578</v>
      </c>
      <c r="C66">
        <f t="shared" si="3"/>
        <v>0.002578</v>
      </c>
      <c r="D66" s="49">
        <v>0.002578</v>
      </c>
      <c r="E66" s="16">
        <f t="shared" si="8"/>
      </c>
      <c r="F66" s="17">
        <f t="shared" si="9"/>
      </c>
      <c r="G66" s="18">
        <f t="shared" si="4"/>
      </c>
      <c r="H66" s="15">
        <f t="shared" si="2"/>
      </c>
      <c r="I66" s="8">
        <f t="shared" si="5"/>
      </c>
      <c r="J66" s="9">
        <f t="shared" si="6"/>
      </c>
      <c r="K66" s="8">
        <f t="shared" si="7"/>
      </c>
      <c r="L66" s="19">
        <f t="shared" si="10"/>
      </c>
      <c r="M66" s="20">
        <f t="shared" si="11"/>
      </c>
      <c r="N66" s="21">
        <f t="shared" si="12"/>
      </c>
      <c r="O66" s="22">
        <f t="shared" si="13"/>
      </c>
      <c r="P66">
        <v>47</v>
      </c>
      <c r="Q66">
        <v>0.002463</v>
      </c>
      <c r="S66" s="15">
        <f t="shared" si="14"/>
        <v>0</v>
      </c>
      <c r="T66" s="15">
        <f t="shared" si="15"/>
        <v>0</v>
      </c>
    </row>
    <row r="67" spans="1:20" ht="12.75">
      <c r="A67">
        <v>48</v>
      </c>
      <c r="B67" s="49">
        <v>0.0028</v>
      </c>
      <c r="C67">
        <f t="shared" si="3"/>
        <v>0.0028</v>
      </c>
      <c r="D67" s="49">
        <v>0.0028</v>
      </c>
      <c r="E67" s="16">
        <f t="shared" si="8"/>
      </c>
      <c r="F67" s="17">
        <f t="shared" si="9"/>
      </c>
      <c r="G67" s="18">
        <f t="shared" si="4"/>
      </c>
      <c r="H67" s="15">
        <f t="shared" si="2"/>
      </c>
      <c r="I67" s="8">
        <f t="shared" si="5"/>
      </c>
      <c r="J67" s="9">
        <f t="shared" si="6"/>
      </c>
      <c r="K67" s="8">
        <f t="shared" si="7"/>
      </c>
      <c r="L67" s="19">
        <f t="shared" si="10"/>
      </c>
      <c r="M67" s="20">
        <f t="shared" si="11"/>
      </c>
      <c r="N67" s="21">
        <f t="shared" si="12"/>
      </c>
      <c r="O67" s="22">
        <f t="shared" si="13"/>
      </c>
      <c r="P67">
        <v>48</v>
      </c>
      <c r="Q67">
        <v>0.00274</v>
      </c>
      <c r="S67" s="15">
        <f t="shared" si="14"/>
        <v>0</v>
      </c>
      <c r="T67" s="15">
        <f t="shared" si="15"/>
        <v>0</v>
      </c>
    </row>
    <row r="68" spans="1:20" ht="12.75">
      <c r="A68">
        <v>49</v>
      </c>
      <c r="B68" s="49">
        <v>0.003032</v>
      </c>
      <c r="C68">
        <f t="shared" si="3"/>
        <v>0.003032</v>
      </c>
      <c r="D68" s="49">
        <v>0.003032</v>
      </c>
      <c r="E68" s="16">
        <f t="shared" si="8"/>
      </c>
      <c r="F68" s="17">
        <f t="shared" si="9"/>
      </c>
      <c r="G68" s="18">
        <f t="shared" si="4"/>
      </c>
      <c r="H68" s="15">
        <f t="shared" si="2"/>
      </c>
      <c r="I68" s="8">
        <f t="shared" si="5"/>
      </c>
      <c r="J68" s="9">
        <f t="shared" si="6"/>
      </c>
      <c r="K68" s="8">
        <f t="shared" si="7"/>
      </c>
      <c r="L68" s="19">
        <f t="shared" si="10"/>
      </c>
      <c r="M68" s="20">
        <f t="shared" si="11"/>
      </c>
      <c r="N68" s="21">
        <f t="shared" si="12"/>
      </c>
      <c r="O68" s="22">
        <f t="shared" si="13"/>
      </c>
      <c r="P68">
        <v>49</v>
      </c>
      <c r="Q68">
        <v>0.003028</v>
      </c>
      <c r="S68" s="15">
        <f t="shared" si="14"/>
        <v>0</v>
      </c>
      <c r="T68" s="15">
        <f t="shared" si="15"/>
        <v>0</v>
      </c>
    </row>
    <row r="69" spans="1:20" ht="12.75">
      <c r="A69">
        <v>50</v>
      </c>
      <c r="B69" s="48">
        <v>0.0016445</v>
      </c>
      <c r="C69">
        <f>D69*0.5</f>
        <v>0.0016445</v>
      </c>
      <c r="D69" s="48">
        <v>0.003289</v>
      </c>
      <c r="E69" s="16">
        <f t="shared" si="8"/>
      </c>
      <c r="F69" s="17">
        <f t="shared" si="9"/>
      </c>
      <c r="G69" s="18">
        <f t="shared" si="4"/>
      </c>
      <c r="H69" s="15">
        <f t="shared" si="2"/>
      </c>
      <c r="I69" s="8">
        <f t="shared" si="5"/>
      </c>
      <c r="J69" s="9">
        <f t="shared" si="6"/>
      </c>
      <c r="K69" s="8">
        <f t="shared" si="7"/>
      </c>
      <c r="L69" s="19">
        <f t="shared" si="10"/>
      </c>
      <c r="M69" s="20">
        <f t="shared" si="11"/>
      </c>
      <c r="N69" s="21">
        <f t="shared" si="12"/>
      </c>
      <c r="O69" s="22">
        <f t="shared" si="13"/>
      </c>
      <c r="P69">
        <v>50</v>
      </c>
      <c r="Q69">
        <v>0.00333</v>
      </c>
      <c r="S69" s="15">
        <f t="shared" si="14"/>
        <v>0</v>
      </c>
      <c r="T69" s="15">
        <f t="shared" si="15"/>
        <v>0</v>
      </c>
    </row>
    <row r="70" spans="1:20" ht="12.75">
      <c r="A70">
        <v>51</v>
      </c>
      <c r="B70" s="48">
        <v>0.0017795</v>
      </c>
      <c r="C70">
        <f aca="true" t="shared" si="16" ref="C70:C83">D70*0.5</f>
        <v>0.0017795</v>
      </c>
      <c r="D70" s="48">
        <v>0.003559</v>
      </c>
      <c r="E70" s="16">
        <f t="shared" si="8"/>
      </c>
      <c r="F70" s="17">
        <f aca="true" t="shared" si="17" ref="F70:F133">IF(E70="","",(1-VLOOKUP(E70,$A$19:$B$134,2,FALSE))*F69)</f>
      </c>
      <c r="G70" s="18">
        <f t="shared" si="4"/>
      </c>
      <c r="I70" s="8">
        <f t="shared" si="5"/>
      </c>
      <c r="J70" s="9">
        <f t="shared" si="6"/>
      </c>
      <c r="K70" s="8">
        <f t="shared" si="7"/>
      </c>
      <c r="L70" s="19">
        <f t="shared" si="10"/>
      </c>
      <c r="M70" s="20">
        <f t="shared" si="11"/>
      </c>
      <c r="N70" s="21">
        <f t="shared" si="12"/>
      </c>
      <c r="O70" s="22">
        <f t="shared" si="13"/>
      </c>
      <c r="P70">
        <v>51</v>
      </c>
      <c r="Q70">
        <v>0.003647</v>
      </c>
      <c r="S70" s="15">
        <f t="shared" si="14"/>
        <v>0</v>
      </c>
      <c r="T70" s="15">
        <f t="shared" si="15"/>
        <v>0</v>
      </c>
    </row>
    <row r="71" spans="1:20" ht="12.75">
      <c r="A71">
        <v>52</v>
      </c>
      <c r="B71" s="48">
        <v>0.0019095</v>
      </c>
      <c r="C71">
        <f t="shared" si="16"/>
        <v>0.0019095</v>
      </c>
      <c r="D71" s="48">
        <v>0.003819</v>
      </c>
      <c r="E71" s="16">
        <f t="shared" si="8"/>
      </c>
      <c r="F71" s="17">
        <f t="shared" si="17"/>
      </c>
      <c r="G71" s="18">
        <f t="shared" si="4"/>
      </c>
      <c r="I71" s="8">
        <f t="shared" si="5"/>
      </c>
      <c r="J71" s="9">
        <f t="shared" si="6"/>
      </c>
      <c r="K71" s="8">
        <f t="shared" si="7"/>
      </c>
      <c r="L71" s="19">
        <f t="shared" si="10"/>
      </c>
      <c r="M71" s="20">
        <f t="shared" si="11"/>
      </c>
      <c r="N71" s="21">
        <f t="shared" si="12"/>
      </c>
      <c r="O71" s="22">
        <f t="shared" si="13"/>
      </c>
      <c r="P71">
        <v>52</v>
      </c>
      <c r="Q71">
        <v>0.00398</v>
      </c>
      <c r="S71" s="15">
        <f t="shared" si="14"/>
        <v>0</v>
      </c>
      <c r="T71" s="15">
        <f t="shared" si="15"/>
        <v>0</v>
      </c>
    </row>
    <row r="72" spans="1:20" ht="12.75">
      <c r="A72">
        <v>53</v>
      </c>
      <c r="B72" s="48">
        <v>0.0020295</v>
      </c>
      <c r="C72">
        <f t="shared" si="16"/>
        <v>0.0020295</v>
      </c>
      <c r="D72" s="48">
        <v>0.004059</v>
      </c>
      <c r="E72" s="16">
        <f t="shared" si="8"/>
      </c>
      <c r="F72" s="17">
        <f t="shared" si="17"/>
      </c>
      <c r="G72" s="18">
        <f t="shared" si="4"/>
      </c>
      <c r="I72" s="8">
        <f t="shared" si="5"/>
      </c>
      <c r="J72" s="9">
        <f t="shared" si="6"/>
      </c>
      <c r="K72" s="8">
        <f t="shared" si="7"/>
      </c>
      <c r="L72" s="19">
        <f t="shared" si="10"/>
      </c>
      <c r="M72" s="20">
        <f t="shared" si="11"/>
      </c>
      <c r="N72" s="21">
        <f t="shared" si="12"/>
      </c>
      <c r="O72" s="22">
        <f t="shared" si="13"/>
      </c>
      <c r="P72">
        <v>53</v>
      </c>
      <c r="Q72">
        <v>0.004331</v>
      </c>
      <c r="S72" s="15">
        <f t="shared" si="14"/>
        <v>0</v>
      </c>
      <c r="T72" s="15">
        <f t="shared" si="15"/>
        <v>0</v>
      </c>
    </row>
    <row r="73" spans="1:20" ht="12.75">
      <c r="A73">
        <v>54</v>
      </c>
      <c r="B73" s="48">
        <v>0.002148</v>
      </c>
      <c r="C73">
        <f t="shared" si="16"/>
        <v>0.002148</v>
      </c>
      <c r="D73" s="48">
        <v>0.004296</v>
      </c>
      <c r="E73" s="16">
        <f t="shared" si="8"/>
      </c>
      <c r="F73" s="17">
        <f t="shared" si="17"/>
      </c>
      <c r="G73" s="18">
        <f t="shared" si="4"/>
      </c>
      <c r="I73" s="8">
        <f t="shared" si="5"/>
      </c>
      <c r="J73" s="9">
        <f t="shared" si="6"/>
      </c>
      <c r="K73" s="8">
        <f t="shared" si="7"/>
      </c>
      <c r="L73" s="19">
        <f t="shared" si="10"/>
      </c>
      <c r="M73" s="20">
        <f t="shared" si="11"/>
      </c>
      <c r="N73" s="21">
        <f t="shared" si="12"/>
      </c>
      <c r="O73" s="22">
        <f t="shared" si="13"/>
      </c>
      <c r="P73">
        <v>54</v>
      </c>
      <c r="Q73">
        <v>0.004698</v>
      </c>
      <c r="S73" s="15">
        <f t="shared" si="14"/>
        <v>0</v>
      </c>
      <c r="T73" s="15">
        <f t="shared" si="15"/>
        <v>0</v>
      </c>
    </row>
    <row r="74" spans="1:20" ht="12.75">
      <c r="A74">
        <v>55</v>
      </c>
      <c r="B74" s="49">
        <v>0.002278</v>
      </c>
      <c r="C74">
        <f t="shared" si="16"/>
        <v>0.002278</v>
      </c>
      <c r="D74" s="49">
        <v>0.004556</v>
      </c>
      <c r="E74" s="16">
        <f t="shared" si="8"/>
      </c>
      <c r="F74" s="17">
        <f t="shared" si="17"/>
      </c>
      <c r="G74" s="18">
        <f t="shared" si="4"/>
      </c>
      <c r="I74" s="8">
        <f t="shared" si="5"/>
      </c>
      <c r="J74" s="9">
        <f t="shared" si="6"/>
      </c>
      <c r="K74" s="8">
        <f t="shared" si="7"/>
      </c>
      <c r="L74" s="19">
        <f t="shared" si="10"/>
      </c>
      <c r="M74" s="20">
        <f t="shared" si="11"/>
      </c>
      <c r="N74" s="21">
        <f t="shared" si="12"/>
      </c>
      <c r="O74" s="22">
        <f t="shared" si="13"/>
      </c>
      <c r="P74">
        <v>55</v>
      </c>
      <c r="Q74">
        <v>0.005077</v>
      </c>
      <c r="S74" s="15">
        <f t="shared" si="14"/>
        <v>0</v>
      </c>
      <c r="T74" s="15">
        <f t="shared" si="15"/>
        <v>0</v>
      </c>
    </row>
    <row r="75" spans="1:20" ht="12.75">
      <c r="A75">
        <v>56</v>
      </c>
      <c r="B75" s="49">
        <v>0.002431</v>
      </c>
      <c r="C75">
        <f t="shared" si="16"/>
        <v>0.002431</v>
      </c>
      <c r="D75" s="49">
        <v>0.004862</v>
      </c>
      <c r="E75" s="16">
        <f t="shared" si="8"/>
      </c>
      <c r="F75" s="17">
        <f t="shared" si="17"/>
      </c>
      <c r="G75" s="18">
        <f t="shared" si="4"/>
      </c>
      <c r="I75" s="8">
        <f t="shared" si="5"/>
      </c>
      <c r="J75" s="9">
        <f t="shared" si="6"/>
      </c>
      <c r="K75" s="8">
        <f t="shared" si="7"/>
      </c>
      <c r="L75" s="19">
        <f t="shared" si="10"/>
      </c>
      <c r="M75" s="20">
        <f t="shared" si="11"/>
      </c>
      <c r="N75" s="21">
        <f t="shared" si="12"/>
      </c>
      <c r="O75" s="22">
        <f t="shared" si="13"/>
      </c>
      <c r="P75">
        <v>56</v>
      </c>
      <c r="Q75">
        <v>0.005465</v>
      </c>
      <c r="S75" s="15">
        <f t="shared" si="14"/>
        <v>0</v>
      </c>
      <c r="T75" s="15">
        <f t="shared" si="15"/>
        <v>0</v>
      </c>
    </row>
    <row r="76" spans="1:20" ht="12.75">
      <c r="A76">
        <v>57</v>
      </c>
      <c r="B76" s="49">
        <v>0.002611</v>
      </c>
      <c r="C76">
        <f t="shared" si="16"/>
        <v>0.002611</v>
      </c>
      <c r="D76" s="49">
        <v>0.005222</v>
      </c>
      <c r="E76" s="16">
        <f t="shared" si="8"/>
      </c>
      <c r="F76" s="17">
        <f t="shared" si="17"/>
      </c>
      <c r="G76" s="18">
        <f t="shared" si="4"/>
      </c>
      <c r="I76" s="8">
        <f t="shared" si="5"/>
      </c>
      <c r="J76" s="9">
        <f t="shared" si="6"/>
      </c>
      <c r="K76" s="8">
        <f t="shared" si="7"/>
      </c>
      <c r="L76" s="19">
        <f t="shared" si="10"/>
      </c>
      <c r="M76" s="20">
        <f t="shared" si="11"/>
      </c>
      <c r="N76" s="21">
        <f t="shared" si="12"/>
      </c>
      <c r="O76" s="22">
        <f t="shared" si="13"/>
      </c>
      <c r="P76">
        <v>57</v>
      </c>
      <c r="Q76">
        <v>0.005861</v>
      </c>
      <c r="S76" s="15">
        <f t="shared" si="14"/>
        <v>0</v>
      </c>
      <c r="T76" s="15">
        <f t="shared" si="15"/>
        <v>0</v>
      </c>
    </row>
    <row r="77" spans="1:20" ht="12.75">
      <c r="A77">
        <v>58</v>
      </c>
      <c r="B77" s="49">
        <v>0.002823</v>
      </c>
      <c r="C77">
        <f t="shared" si="16"/>
        <v>0.002823</v>
      </c>
      <c r="D77" s="49">
        <v>0.005646</v>
      </c>
      <c r="E77" s="16">
        <f t="shared" si="8"/>
      </c>
      <c r="F77" s="17">
        <f t="shared" si="17"/>
      </c>
      <c r="G77" s="18">
        <f t="shared" si="4"/>
      </c>
      <c r="I77" s="8">
        <f t="shared" si="5"/>
      </c>
      <c r="J77" s="9">
        <f t="shared" si="6"/>
      </c>
      <c r="K77" s="8">
        <f t="shared" si="7"/>
      </c>
      <c r="L77" s="19">
        <f t="shared" si="10"/>
      </c>
      <c r="M77" s="20">
        <f t="shared" si="11"/>
      </c>
      <c r="N77" s="21">
        <f t="shared" si="12"/>
      </c>
      <c r="O77" s="22">
        <f t="shared" si="13"/>
      </c>
      <c r="P77">
        <v>58</v>
      </c>
      <c r="Q77">
        <v>0.006265</v>
      </c>
      <c r="S77" s="15">
        <f t="shared" si="14"/>
        <v>0</v>
      </c>
      <c r="T77" s="15">
        <f t="shared" si="15"/>
        <v>0</v>
      </c>
    </row>
    <row r="78" spans="1:20" ht="12.75">
      <c r="A78">
        <v>59</v>
      </c>
      <c r="B78" s="49">
        <v>0.003068</v>
      </c>
      <c r="C78">
        <f t="shared" si="16"/>
        <v>0.003068</v>
      </c>
      <c r="D78" s="49">
        <v>0.006136</v>
      </c>
      <c r="E78" s="16">
        <f t="shared" si="8"/>
      </c>
      <c r="F78" s="17">
        <f t="shared" si="17"/>
      </c>
      <c r="G78" s="18">
        <f t="shared" si="4"/>
      </c>
      <c r="I78" s="8">
        <f t="shared" si="5"/>
      </c>
      <c r="J78" s="9">
        <f t="shared" si="6"/>
      </c>
      <c r="K78" s="8">
        <f t="shared" si="7"/>
      </c>
      <c r="L78" s="19">
        <f t="shared" si="10"/>
      </c>
      <c r="M78" s="20">
        <f t="shared" si="11"/>
      </c>
      <c r="N78" s="21">
        <f t="shared" si="12"/>
      </c>
      <c r="O78" s="22">
        <f t="shared" si="13"/>
      </c>
      <c r="P78">
        <v>59</v>
      </c>
      <c r="Q78">
        <v>0.006694</v>
      </c>
      <c r="S78" s="15">
        <f t="shared" si="14"/>
        <v>0</v>
      </c>
      <c r="T78" s="15">
        <f t="shared" si="15"/>
        <v>0</v>
      </c>
    </row>
    <row r="79" spans="1:20" ht="12.75">
      <c r="A79">
        <v>60</v>
      </c>
      <c r="B79" s="48">
        <v>0.003348</v>
      </c>
      <c r="C79">
        <f t="shared" si="16"/>
        <v>0.003348</v>
      </c>
      <c r="D79" s="48">
        <v>0.006696</v>
      </c>
      <c r="E79" s="16">
        <f t="shared" si="8"/>
      </c>
      <c r="F79" s="17">
        <f t="shared" si="17"/>
      </c>
      <c r="G79" s="18">
        <f t="shared" si="4"/>
      </c>
      <c r="I79" s="8">
        <f t="shared" si="5"/>
      </c>
      <c r="J79" s="9">
        <f t="shared" si="6"/>
      </c>
      <c r="K79" s="8">
        <f t="shared" si="7"/>
      </c>
      <c r="L79" s="19">
        <f t="shared" si="10"/>
      </c>
      <c r="M79" s="20">
        <f t="shared" si="11"/>
      </c>
      <c r="N79" s="21">
        <f t="shared" si="12"/>
      </c>
      <c r="O79" s="22">
        <f t="shared" si="13"/>
      </c>
      <c r="P79">
        <v>60</v>
      </c>
      <c r="Q79">
        <v>0.00717</v>
      </c>
      <c r="S79" s="15">
        <f t="shared" si="14"/>
        <v>0</v>
      </c>
      <c r="T79" s="15">
        <f t="shared" si="15"/>
        <v>0</v>
      </c>
    </row>
    <row r="80" spans="1:20" ht="12.75">
      <c r="A80">
        <v>61</v>
      </c>
      <c r="B80" s="48">
        <v>0.0036575</v>
      </c>
      <c r="C80">
        <f t="shared" si="16"/>
        <v>0.0036575</v>
      </c>
      <c r="D80" s="48">
        <v>0.007315</v>
      </c>
      <c r="E80" s="16">
        <f>IF(E79&lt;MAX($A$19:$A$134),E79+1,"")</f>
      </c>
      <c r="F80" s="17">
        <f t="shared" si="17"/>
      </c>
      <c r="G80" s="18">
        <f t="shared" si="4"/>
      </c>
      <c r="I80" s="8">
        <f t="shared" si="5"/>
      </c>
      <c r="J80" s="9">
        <f t="shared" si="6"/>
      </c>
      <c r="K80" s="8">
        <f t="shared" si="7"/>
      </c>
      <c r="L80" s="19">
        <f t="shared" si="10"/>
      </c>
      <c r="M80" s="20">
        <f t="shared" si="11"/>
      </c>
      <c r="N80" s="21">
        <f t="shared" si="12"/>
      </c>
      <c r="O80" s="22">
        <f t="shared" si="13"/>
      </c>
      <c r="P80">
        <v>61</v>
      </c>
      <c r="Q80">
        <v>0.007714</v>
      </c>
      <c r="S80" s="15">
        <f t="shared" si="14"/>
        <v>0</v>
      </c>
      <c r="T80" s="15">
        <f t="shared" si="15"/>
        <v>0</v>
      </c>
    </row>
    <row r="81" spans="1:20" ht="12.75">
      <c r="A81">
        <v>62</v>
      </c>
      <c r="B81" s="48">
        <v>0.003988</v>
      </c>
      <c r="C81">
        <f t="shared" si="16"/>
        <v>0.003988</v>
      </c>
      <c r="D81" s="48">
        <v>0.007976</v>
      </c>
      <c r="E81" s="16">
        <f t="shared" si="8"/>
      </c>
      <c r="F81" s="17">
        <f t="shared" si="17"/>
      </c>
      <c r="G81" s="18">
        <f t="shared" si="4"/>
      </c>
      <c r="I81" s="8">
        <f t="shared" si="5"/>
      </c>
      <c r="J81" s="9">
        <f t="shared" si="6"/>
      </c>
      <c r="K81" s="8">
        <f t="shared" si="7"/>
      </c>
      <c r="L81" s="19">
        <f t="shared" si="10"/>
      </c>
      <c r="M81" s="20">
        <f t="shared" si="11"/>
      </c>
      <c r="N81" s="21">
        <f t="shared" si="12"/>
      </c>
      <c r="O81" s="22">
        <f t="shared" si="13"/>
      </c>
      <c r="P81">
        <v>62</v>
      </c>
      <c r="Q81">
        <v>0.008348</v>
      </c>
      <c r="S81" s="15">
        <f t="shared" si="14"/>
        <v>0</v>
      </c>
      <c r="T81" s="15">
        <f t="shared" si="15"/>
        <v>0</v>
      </c>
    </row>
    <row r="82" spans="1:20" ht="12.75">
      <c r="A82">
        <v>63</v>
      </c>
      <c r="B82" s="48">
        <v>0.004338</v>
      </c>
      <c r="C82">
        <f t="shared" si="16"/>
        <v>0.004338</v>
      </c>
      <c r="D82" s="48">
        <v>0.008676</v>
      </c>
      <c r="E82" s="16">
        <f t="shared" si="8"/>
      </c>
      <c r="F82" s="17">
        <f t="shared" si="17"/>
      </c>
      <c r="G82" s="18">
        <f t="shared" si="4"/>
      </c>
      <c r="I82" s="8">
        <f t="shared" si="5"/>
      </c>
      <c r="J82" s="9">
        <f t="shared" si="6"/>
      </c>
      <c r="K82" s="8">
        <f t="shared" si="7"/>
      </c>
      <c r="L82" s="19">
        <f t="shared" si="10"/>
      </c>
      <c r="M82" s="20">
        <f t="shared" si="11"/>
      </c>
      <c r="N82" s="21">
        <f t="shared" si="12"/>
      </c>
      <c r="O82" s="22">
        <f t="shared" si="13"/>
      </c>
      <c r="P82">
        <v>63</v>
      </c>
      <c r="Q82">
        <v>0.009093</v>
      </c>
      <c r="S82" s="15">
        <f t="shared" si="14"/>
        <v>0</v>
      </c>
      <c r="T82" s="15">
        <f t="shared" si="15"/>
        <v>0</v>
      </c>
    </row>
    <row r="83" spans="1:20" ht="12.75">
      <c r="A83">
        <v>64</v>
      </c>
      <c r="B83" s="48">
        <v>0.0047175</v>
      </c>
      <c r="C83">
        <f t="shared" si="16"/>
        <v>0.0047175</v>
      </c>
      <c r="D83" s="48">
        <v>0.009435</v>
      </c>
      <c r="E83" s="16">
        <f t="shared" si="8"/>
      </c>
      <c r="F83" s="17">
        <f t="shared" si="17"/>
      </c>
      <c r="G83" s="18">
        <f t="shared" si="4"/>
      </c>
      <c r="I83" s="8">
        <f t="shared" si="5"/>
      </c>
      <c r="J83" s="9">
        <f t="shared" si="6"/>
      </c>
      <c r="K83" s="8">
        <f t="shared" si="7"/>
      </c>
      <c r="L83" s="19">
        <f t="shared" si="10"/>
      </c>
      <c r="M83" s="20">
        <f t="shared" si="11"/>
      </c>
      <c r="N83" s="21">
        <f t="shared" si="12"/>
      </c>
      <c r="O83" s="22">
        <f t="shared" si="13"/>
      </c>
      <c r="P83">
        <v>64</v>
      </c>
      <c r="Q83">
        <v>0.009968</v>
      </c>
      <c r="S83" s="15">
        <f t="shared" si="14"/>
        <v>0</v>
      </c>
      <c r="T83" s="15">
        <f t="shared" si="15"/>
        <v>0</v>
      </c>
    </row>
    <row r="84" spans="1:20" ht="12.75">
      <c r="A84">
        <v>65</v>
      </c>
      <c r="B84" s="49">
        <v>0.005610104477611941</v>
      </c>
      <c r="C84" s="37">
        <f>D84*$L$3</f>
        <v>0.005610104477611941</v>
      </c>
      <c r="D84" s="49">
        <v>0.010298</v>
      </c>
      <c r="E84" s="16">
        <f t="shared" si="8"/>
      </c>
      <c r="F84" s="17">
        <f t="shared" si="17"/>
      </c>
      <c r="G84" s="18">
        <f aca="true" t="shared" si="18" ref="G84:G134">IF(E84="","",(1+$F$12)^(E84-$A$10))</f>
      </c>
      <c r="I84" s="8">
        <f aca="true" t="shared" si="19" ref="I84:I134">IF(E84="","",K83-H84)</f>
      </c>
      <c r="J84" s="9">
        <f aca="true" t="shared" si="20" ref="J84:J134">IF(E84="","",I84*((1+$A$12)*(1+$F$12)-1))</f>
      </c>
      <c r="K84" s="8">
        <f aca="true" t="shared" si="21" ref="K84:K134">IF(E84="","",I84+J84)</f>
      </c>
      <c r="L84" s="19">
        <f t="shared" si="10"/>
      </c>
      <c r="M84" s="20">
        <f t="shared" si="11"/>
      </c>
      <c r="N84" s="21">
        <f t="shared" si="12"/>
      </c>
      <c r="O84" s="22">
        <f t="shared" si="13"/>
      </c>
      <c r="P84">
        <v>65</v>
      </c>
      <c r="Q84">
        <v>0.010993</v>
      </c>
      <c r="S84" s="15">
        <f t="shared" si="14"/>
        <v>0</v>
      </c>
      <c r="T84" s="15">
        <f t="shared" si="15"/>
        <v>0</v>
      </c>
    </row>
    <row r="85" spans="1:20" ht="12.75">
      <c r="A85">
        <v>66</v>
      </c>
      <c r="B85" s="49">
        <v>0.006145619402985075</v>
      </c>
      <c r="C85" s="37">
        <f>D85*$L$3</f>
        <v>0.006145619402985075</v>
      </c>
      <c r="D85" s="49">
        <v>0.011281</v>
      </c>
      <c r="E85" s="16">
        <f aca="true" t="shared" si="22" ref="E85:E134">IF(E84&lt;MAX($A$19:$A$134),E84+1,"")</f>
      </c>
      <c r="F85" s="17">
        <f t="shared" si="17"/>
      </c>
      <c r="G85" s="18">
        <f t="shared" si="18"/>
      </c>
      <c r="I85" s="8">
        <f t="shared" si="19"/>
      </c>
      <c r="J85" s="9">
        <f t="shared" si="20"/>
      </c>
      <c r="K85" s="8">
        <f t="shared" si="21"/>
      </c>
      <c r="L85" s="19">
        <f aca="true" t="shared" si="23" ref="L85:L134">IF(E85="","",L84*(1+$F$12))</f>
      </c>
      <c r="M85" s="20">
        <f aca="true" t="shared" si="24" ref="M85:M134">IF(E85="","",(1-VLOOKUP(E84,$A$19:$B$134,2,FALSE))*M84)</f>
      </c>
      <c r="N85" s="21">
        <f aca="true" t="shared" si="25" ref="N85:N134">IF(E85="","",N84/((1+$A$12)*(1+$F$12)))</f>
      </c>
      <c r="O85" s="22">
        <f aca="true" t="shared" si="26" ref="O85:O134">IF(E85="","",L85*M85*N85)</f>
      </c>
      <c r="P85">
        <v>66</v>
      </c>
      <c r="Q85">
        <v>0.012188</v>
      </c>
      <c r="S85" s="15">
        <f aca="true" t="shared" si="27" ref="S85:S134">IF(K85="",0,K85*$S$15)</f>
        <v>0</v>
      </c>
      <c r="T85" s="15">
        <f aca="true" t="shared" si="28" ref="T85:T134">IF(K85="",0,S85*N85)</f>
        <v>0</v>
      </c>
    </row>
    <row r="86" spans="1:20" ht="12.75">
      <c r="A86">
        <v>67</v>
      </c>
      <c r="B86" s="49">
        <v>0.006738880597014926</v>
      </c>
      <c r="C86" s="37">
        <f>D86*$L$3</f>
        <v>0.006738880597014926</v>
      </c>
      <c r="D86" s="49">
        <v>0.01237</v>
      </c>
      <c r="E86" s="16">
        <f t="shared" si="22"/>
      </c>
      <c r="F86" s="17">
        <f t="shared" si="17"/>
      </c>
      <c r="G86" s="18">
        <f t="shared" si="18"/>
      </c>
      <c r="I86" s="8">
        <f t="shared" si="19"/>
      </c>
      <c r="J86" s="9">
        <f t="shared" si="20"/>
      </c>
      <c r="K86" s="8">
        <f t="shared" si="21"/>
      </c>
      <c r="L86" s="19">
        <f t="shared" si="23"/>
      </c>
      <c r="M86" s="20">
        <f t="shared" si="24"/>
      </c>
      <c r="N86" s="21">
        <f t="shared" si="25"/>
      </c>
      <c r="O86" s="22">
        <f t="shared" si="26"/>
      </c>
      <c r="P86">
        <v>67</v>
      </c>
      <c r="Q86">
        <v>0.013572</v>
      </c>
      <c r="S86" s="15">
        <f t="shared" si="27"/>
        <v>0</v>
      </c>
      <c r="T86" s="15">
        <f t="shared" si="28"/>
        <v>0</v>
      </c>
    </row>
    <row r="87" spans="1:20" ht="12.75">
      <c r="A87">
        <v>68</v>
      </c>
      <c r="B87" s="49">
        <v>0.007393701492537314</v>
      </c>
      <c r="C87" s="37">
        <f>D87*$L$3</f>
        <v>0.007393701492537314</v>
      </c>
      <c r="D87" s="49">
        <v>0.013572</v>
      </c>
      <c r="E87" s="16">
        <f t="shared" si="22"/>
      </c>
      <c r="F87" s="17">
        <f t="shared" si="17"/>
      </c>
      <c r="G87" s="18">
        <f t="shared" si="18"/>
      </c>
      <c r="I87" s="8">
        <f t="shared" si="19"/>
      </c>
      <c r="J87" s="9">
        <f t="shared" si="20"/>
      </c>
      <c r="K87" s="8">
        <f t="shared" si="21"/>
      </c>
      <c r="L87" s="19">
        <f t="shared" si="23"/>
      </c>
      <c r="M87" s="20">
        <f t="shared" si="24"/>
      </c>
      <c r="N87" s="21">
        <f t="shared" si="25"/>
      </c>
      <c r="O87" s="22">
        <f t="shared" si="26"/>
      </c>
      <c r="P87">
        <v>68</v>
      </c>
      <c r="Q87">
        <v>0.01516</v>
      </c>
      <c r="S87" s="15">
        <f t="shared" si="27"/>
        <v>0</v>
      </c>
      <c r="T87" s="15">
        <f t="shared" si="28"/>
        <v>0</v>
      </c>
    </row>
    <row r="88" spans="1:20" ht="12.75">
      <c r="A88">
        <v>69</v>
      </c>
      <c r="B88" s="49">
        <v>0.008121522388059702</v>
      </c>
      <c r="C88" s="37">
        <f>D88*$L$3</f>
        <v>0.008121522388059702</v>
      </c>
      <c r="D88" s="49">
        <v>0.014908</v>
      </c>
      <c r="E88" s="16">
        <f t="shared" si="22"/>
      </c>
      <c r="F88" s="17">
        <f t="shared" si="17"/>
      </c>
      <c r="G88" s="18">
        <f t="shared" si="18"/>
      </c>
      <c r="I88" s="8">
        <f t="shared" si="19"/>
      </c>
      <c r="J88" s="9">
        <f t="shared" si="20"/>
      </c>
      <c r="K88" s="8">
        <f t="shared" si="21"/>
      </c>
      <c r="L88" s="19">
        <f t="shared" si="23"/>
      </c>
      <c r="M88" s="20">
        <f t="shared" si="24"/>
      </c>
      <c r="N88" s="21">
        <f t="shared" si="25"/>
      </c>
      <c r="O88" s="22">
        <f t="shared" si="26"/>
      </c>
      <c r="P88">
        <v>69</v>
      </c>
      <c r="Q88">
        <v>0.016946</v>
      </c>
      <c r="S88" s="15">
        <f t="shared" si="27"/>
        <v>0</v>
      </c>
      <c r="T88" s="15">
        <f t="shared" si="28"/>
        <v>0</v>
      </c>
    </row>
    <row r="89" spans="1:20" ht="12.75">
      <c r="A89">
        <v>70</v>
      </c>
      <c r="B89" s="48">
        <v>0.009548484848484848</v>
      </c>
      <c r="C89" s="37">
        <f>D89*$L$4</f>
        <v>0.009548484848484848</v>
      </c>
      <c r="D89" s="48">
        <v>0.01644</v>
      </c>
      <c r="E89" s="16">
        <f t="shared" si="22"/>
      </c>
      <c r="F89" s="17">
        <f t="shared" si="17"/>
      </c>
      <c r="G89" s="18">
        <f t="shared" si="18"/>
      </c>
      <c r="I89" s="8">
        <f t="shared" si="19"/>
      </c>
      <c r="J89" s="9">
        <f t="shared" si="20"/>
      </c>
      <c r="K89" s="8">
        <f t="shared" si="21"/>
      </c>
      <c r="L89" s="19">
        <f t="shared" si="23"/>
      </c>
      <c r="M89" s="20">
        <f t="shared" si="24"/>
      </c>
      <c r="N89" s="21">
        <f t="shared" si="25"/>
      </c>
      <c r="O89" s="22">
        <f t="shared" si="26"/>
      </c>
      <c r="P89">
        <v>70</v>
      </c>
      <c r="Q89">
        <v>0.01892</v>
      </c>
      <c r="S89" s="15">
        <f t="shared" si="27"/>
        <v>0</v>
      </c>
      <c r="T89" s="15">
        <f t="shared" si="28"/>
        <v>0</v>
      </c>
    </row>
    <row r="90" spans="1:20" ht="12.75">
      <c r="A90">
        <v>71</v>
      </c>
      <c r="B90" s="48">
        <v>0.010548636363636364</v>
      </c>
      <c r="C90" s="37">
        <f>D90*$L$4</f>
        <v>0.010548636363636364</v>
      </c>
      <c r="D90" s="48">
        <v>0.018162</v>
      </c>
      <c r="E90" s="16">
        <f t="shared" si="22"/>
      </c>
      <c r="F90" s="17">
        <f t="shared" si="17"/>
      </c>
      <c r="G90" s="18">
        <f t="shared" si="18"/>
      </c>
      <c r="I90" s="8">
        <f t="shared" si="19"/>
      </c>
      <c r="J90" s="9">
        <f t="shared" si="20"/>
      </c>
      <c r="K90" s="8">
        <f t="shared" si="21"/>
      </c>
      <c r="L90" s="19">
        <f t="shared" si="23"/>
      </c>
      <c r="M90" s="20">
        <f t="shared" si="24"/>
      </c>
      <c r="N90" s="21">
        <f t="shared" si="25"/>
      </c>
      <c r="O90" s="22">
        <f t="shared" si="26"/>
      </c>
      <c r="P90">
        <v>71</v>
      </c>
      <c r="Q90">
        <v>0.021071</v>
      </c>
      <c r="S90" s="15">
        <f t="shared" si="27"/>
        <v>0</v>
      </c>
      <c r="T90" s="15">
        <f t="shared" si="28"/>
        <v>0</v>
      </c>
    </row>
    <row r="91" spans="1:20" ht="12.75">
      <c r="A91">
        <v>72</v>
      </c>
      <c r="B91" s="48">
        <v>0.011627196969696968</v>
      </c>
      <c r="C91" s="37">
        <f>D91*$L$4</f>
        <v>0.011627196969696968</v>
      </c>
      <c r="D91" s="48">
        <v>0.020019</v>
      </c>
      <c r="E91" s="16">
        <f t="shared" si="22"/>
      </c>
      <c r="F91" s="17">
        <f t="shared" si="17"/>
      </c>
      <c r="G91" s="18">
        <f t="shared" si="18"/>
      </c>
      <c r="I91" s="8">
        <f t="shared" si="19"/>
      </c>
      <c r="J91" s="9">
        <f t="shared" si="20"/>
      </c>
      <c r="K91" s="8">
        <f t="shared" si="21"/>
      </c>
      <c r="L91" s="19">
        <f t="shared" si="23"/>
      </c>
      <c r="M91" s="20">
        <f t="shared" si="24"/>
      </c>
      <c r="N91" s="21">
        <f t="shared" si="25"/>
      </c>
      <c r="O91" s="22">
        <f t="shared" si="26"/>
      </c>
      <c r="P91">
        <v>72</v>
      </c>
      <c r="Q91">
        <v>0.023388</v>
      </c>
      <c r="S91" s="15">
        <f t="shared" si="27"/>
        <v>0</v>
      </c>
      <c r="T91" s="15">
        <f t="shared" si="28"/>
        <v>0</v>
      </c>
    </row>
    <row r="92" spans="1:20" ht="12.75">
      <c r="A92">
        <v>73</v>
      </c>
      <c r="B92" s="48">
        <v>0.012779520202020202</v>
      </c>
      <c r="C92" s="37">
        <f>D92*$L$4</f>
        <v>0.012779520202020202</v>
      </c>
      <c r="D92" s="48">
        <v>0.022003</v>
      </c>
      <c r="E92" s="16">
        <f t="shared" si="22"/>
      </c>
      <c r="F92" s="17">
        <f t="shared" si="17"/>
      </c>
      <c r="G92" s="18">
        <f t="shared" si="18"/>
      </c>
      <c r="I92" s="8">
        <f t="shared" si="19"/>
      </c>
      <c r="J92" s="9">
        <f t="shared" si="20"/>
      </c>
      <c r="K92" s="8">
        <f t="shared" si="21"/>
      </c>
      <c r="L92" s="19">
        <f t="shared" si="23"/>
      </c>
      <c r="M92" s="20">
        <f t="shared" si="24"/>
      </c>
      <c r="N92" s="21">
        <f t="shared" si="25"/>
      </c>
      <c r="O92" s="22">
        <f t="shared" si="26"/>
      </c>
      <c r="P92">
        <v>73</v>
      </c>
      <c r="Q92">
        <v>0.025871</v>
      </c>
      <c r="S92" s="15">
        <f t="shared" si="27"/>
        <v>0</v>
      </c>
      <c r="T92" s="15">
        <f t="shared" si="28"/>
        <v>0</v>
      </c>
    </row>
    <row r="93" spans="1:20" ht="12.75">
      <c r="A93">
        <v>74</v>
      </c>
      <c r="B93" s="48">
        <v>0.014039873737373736</v>
      </c>
      <c r="C93" s="37">
        <f>D93*$L$4</f>
        <v>0.014039873737373736</v>
      </c>
      <c r="D93" s="48">
        <v>0.024173</v>
      </c>
      <c r="E93" s="16">
        <f t="shared" si="22"/>
      </c>
      <c r="F93" s="17">
        <f t="shared" si="17"/>
      </c>
      <c r="G93" s="18">
        <f t="shared" si="18"/>
      </c>
      <c r="I93" s="8">
        <f t="shared" si="19"/>
      </c>
      <c r="J93" s="9">
        <f t="shared" si="20"/>
      </c>
      <c r="K93" s="8">
        <f t="shared" si="21"/>
      </c>
      <c r="L93" s="19">
        <f t="shared" si="23"/>
      </c>
      <c r="M93" s="20">
        <f t="shared" si="24"/>
      </c>
      <c r="N93" s="21">
        <f t="shared" si="25"/>
      </c>
      <c r="O93" s="22">
        <f t="shared" si="26"/>
      </c>
      <c r="P93">
        <v>74</v>
      </c>
      <c r="Q93">
        <v>0.028552</v>
      </c>
      <c r="S93" s="15">
        <f t="shared" si="27"/>
        <v>0</v>
      </c>
      <c r="T93" s="15">
        <f t="shared" si="28"/>
        <v>0</v>
      </c>
    </row>
    <row r="94" spans="1:20" ht="12.75">
      <c r="A94">
        <v>75</v>
      </c>
      <c r="B94" s="49">
        <v>0.017804</v>
      </c>
      <c r="C94" s="37">
        <f>D94*$L$5</f>
        <v>0.017804</v>
      </c>
      <c r="D94" s="49">
        <v>0.026706</v>
      </c>
      <c r="E94" s="16">
        <f t="shared" si="22"/>
      </c>
      <c r="F94" s="17">
        <f t="shared" si="17"/>
      </c>
      <c r="G94" s="18">
        <f t="shared" si="18"/>
      </c>
      <c r="I94" s="8">
        <f t="shared" si="19"/>
      </c>
      <c r="J94" s="9">
        <f t="shared" si="20"/>
      </c>
      <c r="K94" s="8">
        <f t="shared" si="21"/>
      </c>
      <c r="L94" s="19">
        <f t="shared" si="23"/>
      </c>
      <c r="M94" s="20">
        <f t="shared" si="24"/>
      </c>
      <c r="N94" s="21">
        <f t="shared" si="25"/>
      </c>
      <c r="O94" s="22">
        <f t="shared" si="26"/>
      </c>
      <c r="P94">
        <v>75</v>
      </c>
      <c r="Q94">
        <v>0.031477</v>
      </c>
      <c r="S94" s="15">
        <f t="shared" si="27"/>
        <v>0</v>
      </c>
      <c r="T94" s="15">
        <f t="shared" si="28"/>
        <v>0</v>
      </c>
    </row>
    <row r="95" spans="1:20" ht="12.75">
      <c r="A95">
        <v>76</v>
      </c>
      <c r="B95" s="49">
        <v>0.019735333333333334</v>
      </c>
      <c r="C95" s="37">
        <f>D95*$L$5</f>
        <v>0.019735333333333334</v>
      </c>
      <c r="D95" s="49">
        <v>0.029603</v>
      </c>
      <c r="E95" s="16">
        <f t="shared" si="22"/>
      </c>
      <c r="F95" s="17">
        <f t="shared" si="17"/>
      </c>
      <c r="G95" s="18">
        <f t="shared" si="18"/>
      </c>
      <c r="I95" s="8">
        <f t="shared" si="19"/>
      </c>
      <c r="J95" s="9">
        <f t="shared" si="20"/>
      </c>
      <c r="K95" s="8">
        <f t="shared" si="21"/>
      </c>
      <c r="L95" s="19">
        <f t="shared" si="23"/>
      </c>
      <c r="M95" s="20">
        <f t="shared" si="24"/>
      </c>
      <c r="N95" s="21">
        <f t="shared" si="25"/>
      </c>
      <c r="O95" s="22">
        <f t="shared" si="26"/>
      </c>
      <c r="P95">
        <v>76</v>
      </c>
      <c r="Q95">
        <v>0.034686</v>
      </c>
      <c r="S95" s="15">
        <f t="shared" si="27"/>
        <v>0</v>
      </c>
      <c r="T95" s="15">
        <f t="shared" si="28"/>
        <v>0</v>
      </c>
    </row>
    <row r="96" spans="1:20" ht="12.75">
      <c r="A96">
        <v>77</v>
      </c>
      <c r="B96" s="49">
        <v>0.021811999999999998</v>
      </c>
      <c r="C96" s="37">
        <f>D96*$L$5</f>
        <v>0.021811999999999998</v>
      </c>
      <c r="D96" s="49">
        <v>0.032718</v>
      </c>
      <c r="E96" s="16">
        <f t="shared" si="22"/>
      </c>
      <c r="F96" s="17">
        <f t="shared" si="17"/>
      </c>
      <c r="G96" s="18">
        <f t="shared" si="18"/>
      </c>
      <c r="I96" s="8">
        <f t="shared" si="19"/>
      </c>
      <c r="J96" s="9">
        <f t="shared" si="20"/>
      </c>
      <c r="K96" s="8">
        <f t="shared" si="21"/>
      </c>
      <c r="L96" s="19">
        <f t="shared" si="23"/>
      </c>
      <c r="M96" s="20">
        <f t="shared" si="24"/>
      </c>
      <c r="N96" s="21">
        <f t="shared" si="25"/>
      </c>
      <c r="O96" s="22">
        <f t="shared" si="26"/>
      </c>
      <c r="P96">
        <v>77</v>
      </c>
      <c r="Q96">
        <v>0.038225</v>
      </c>
      <c r="S96" s="15">
        <f t="shared" si="27"/>
        <v>0</v>
      </c>
      <c r="T96" s="15">
        <f t="shared" si="28"/>
        <v>0</v>
      </c>
    </row>
    <row r="97" spans="1:20" ht="12.75">
      <c r="A97">
        <v>78</v>
      </c>
      <c r="B97" s="49">
        <v>0.024022666666666664</v>
      </c>
      <c r="C97" s="37">
        <f>D97*$L$5</f>
        <v>0.024022666666666664</v>
      </c>
      <c r="D97" s="49">
        <v>0.036034</v>
      </c>
      <c r="E97" s="16">
        <f t="shared" si="22"/>
      </c>
      <c r="F97" s="17">
        <f t="shared" si="17"/>
      </c>
      <c r="G97" s="18">
        <f t="shared" si="18"/>
      </c>
      <c r="I97" s="8">
        <f t="shared" si="19"/>
      </c>
      <c r="J97" s="9">
        <f t="shared" si="20"/>
      </c>
      <c r="K97" s="8">
        <f t="shared" si="21"/>
      </c>
      <c r="L97" s="19">
        <f t="shared" si="23"/>
      </c>
      <c r="M97" s="20">
        <f t="shared" si="24"/>
      </c>
      <c r="N97" s="21">
        <f t="shared" si="25"/>
      </c>
      <c r="O97" s="22">
        <f t="shared" si="26"/>
      </c>
      <c r="P97">
        <v>78</v>
      </c>
      <c r="Q97">
        <v>0.042132</v>
      </c>
      <c r="S97" s="15">
        <f t="shared" si="27"/>
        <v>0</v>
      </c>
      <c r="T97" s="15">
        <f t="shared" si="28"/>
        <v>0</v>
      </c>
    </row>
    <row r="98" spans="1:20" ht="12.75">
      <c r="A98">
        <v>79</v>
      </c>
      <c r="B98" s="49">
        <v>0.026455333333333334</v>
      </c>
      <c r="C98" s="37">
        <f>D98*$L$5</f>
        <v>0.026455333333333334</v>
      </c>
      <c r="D98" s="49">
        <v>0.039683</v>
      </c>
      <c r="E98" s="16">
        <f t="shared" si="22"/>
      </c>
      <c r="F98" s="17">
        <f t="shared" si="17"/>
      </c>
      <c r="G98" s="18">
        <f t="shared" si="18"/>
      </c>
      <c r="I98" s="8">
        <f t="shared" si="19"/>
      </c>
      <c r="J98" s="9">
        <f t="shared" si="20"/>
      </c>
      <c r="K98" s="8">
        <f t="shared" si="21"/>
      </c>
      <c r="L98" s="19">
        <f t="shared" si="23"/>
      </c>
      <c r="M98" s="20">
        <f t="shared" si="24"/>
      </c>
      <c r="N98" s="21">
        <f t="shared" si="25"/>
      </c>
      <c r="O98" s="22">
        <f t="shared" si="26"/>
      </c>
      <c r="P98">
        <v>79</v>
      </c>
      <c r="Q98">
        <v>0.046427</v>
      </c>
      <c r="S98" s="15">
        <f t="shared" si="27"/>
        <v>0</v>
      </c>
      <c r="T98" s="15">
        <f t="shared" si="28"/>
        <v>0</v>
      </c>
    </row>
    <row r="99" spans="1:20" ht="12.75">
      <c r="A99">
        <v>80</v>
      </c>
      <c r="B99" s="48">
        <v>0.03309766591422122</v>
      </c>
      <c r="C99" s="37">
        <f>D99*$L$6</f>
        <v>0.03309766591422122</v>
      </c>
      <c r="D99" s="48">
        <v>0.043899</v>
      </c>
      <c r="E99" s="16">
        <f t="shared" si="22"/>
      </c>
      <c r="F99" s="17">
        <f t="shared" si="17"/>
      </c>
      <c r="G99" s="18">
        <f t="shared" si="18"/>
      </c>
      <c r="I99" s="8">
        <f t="shared" si="19"/>
      </c>
      <c r="J99" s="9">
        <f t="shared" si="20"/>
      </c>
      <c r="K99" s="8">
        <f t="shared" si="21"/>
      </c>
      <c r="L99" s="19">
        <f t="shared" si="23"/>
      </c>
      <c r="M99" s="20">
        <f t="shared" si="24"/>
      </c>
      <c r="N99" s="21">
        <f t="shared" si="25"/>
      </c>
      <c r="O99" s="22">
        <f t="shared" si="26"/>
      </c>
      <c r="P99">
        <v>80</v>
      </c>
      <c r="Q99">
        <v>0.051128</v>
      </c>
      <c r="S99" s="15">
        <f t="shared" si="27"/>
        <v>0</v>
      </c>
      <c r="T99" s="15">
        <f t="shared" si="28"/>
        <v>0</v>
      </c>
    </row>
    <row r="100" spans="1:20" ht="12.75">
      <c r="A100">
        <v>81</v>
      </c>
      <c r="B100" s="48">
        <v>0.03679805417607224</v>
      </c>
      <c r="C100" s="37">
        <f>D100*$L$6</f>
        <v>0.03679805417607224</v>
      </c>
      <c r="D100" s="48">
        <v>0.048807</v>
      </c>
      <c r="E100" s="16">
        <f t="shared" si="22"/>
      </c>
      <c r="F100" s="17">
        <f t="shared" si="17"/>
      </c>
      <c r="G100" s="18">
        <f t="shared" si="18"/>
      </c>
      <c r="I100" s="8">
        <f t="shared" si="19"/>
      </c>
      <c r="J100" s="9">
        <f t="shared" si="20"/>
      </c>
      <c r="K100" s="8">
        <f t="shared" si="21"/>
      </c>
      <c r="L100" s="19">
        <f t="shared" si="23"/>
      </c>
      <c r="M100" s="20">
        <f t="shared" si="24"/>
      </c>
      <c r="N100" s="21">
        <f t="shared" si="25"/>
      </c>
      <c r="O100" s="22">
        <f t="shared" si="26"/>
      </c>
      <c r="P100">
        <v>81</v>
      </c>
      <c r="Q100">
        <v>0.05625</v>
      </c>
      <c r="S100" s="15">
        <f t="shared" si="27"/>
        <v>0</v>
      </c>
      <c r="T100" s="15">
        <f t="shared" si="28"/>
        <v>0</v>
      </c>
    </row>
    <row r="101" spans="1:20" ht="12.75">
      <c r="A101">
        <v>82</v>
      </c>
      <c r="B101" s="48">
        <v>0.04099529571106095</v>
      </c>
      <c r="C101" s="37">
        <f>D101*$L$6</f>
        <v>0.04099529571106095</v>
      </c>
      <c r="D101" s="48">
        <v>0.054374</v>
      </c>
      <c r="E101" s="16">
        <f t="shared" si="22"/>
      </c>
      <c r="F101" s="17">
        <f t="shared" si="17"/>
      </c>
      <c r="G101" s="18">
        <f t="shared" si="18"/>
      </c>
      <c r="I101" s="8">
        <f t="shared" si="19"/>
      </c>
      <c r="J101" s="9">
        <f t="shared" si="20"/>
      </c>
      <c r="K101" s="8">
        <f t="shared" si="21"/>
      </c>
      <c r="L101" s="19">
        <f t="shared" si="23"/>
      </c>
      <c r="M101" s="20">
        <f t="shared" si="24"/>
      </c>
      <c r="N101" s="21">
        <f t="shared" si="25"/>
      </c>
      <c r="O101" s="22">
        <f t="shared" si="26"/>
      </c>
      <c r="P101">
        <v>82</v>
      </c>
      <c r="Q101">
        <v>0.061809</v>
      </c>
      <c r="S101" s="15">
        <f t="shared" si="27"/>
        <v>0</v>
      </c>
      <c r="T101" s="15">
        <f t="shared" si="28"/>
        <v>0</v>
      </c>
    </row>
    <row r="102" spans="1:20" ht="12.75">
      <c r="A102">
        <v>83</v>
      </c>
      <c r="B102" s="48">
        <v>0.045735381489841985</v>
      </c>
      <c r="C102" s="37">
        <f>D102*$L$6</f>
        <v>0.045735381489841985</v>
      </c>
      <c r="D102" s="48">
        <v>0.060661</v>
      </c>
      <c r="E102" s="16">
        <f t="shared" si="22"/>
      </c>
      <c r="F102" s="17">
        <f t="shared" si="17"/>
      </c>
      <c r="G102" s="18">
        <f t="shared" si="18"/>
      </c>
      <c r="I102" s="8">
        <f t="shared" si="19"/>
      </c>
      <c r="J102" s="9">
        <f t="shared" si="20"/>
      </c>
      <c r="K102" s="8">
        <f t="shared" si="21"/>
      </c>
      <c r="L102" s="19">
        <f t="shared" si="23"/>
      </c>
      <c r="M102" s="20">
        <f t="shared" si="24"/>
      </c>
      <c r="N102" s="21">
        <f t="shared" si="25"/>
      </c>
      <c r="O102" s="22">
        <f t="shared" si="26"/>
      </c>
      <c r="P102">
        <v>83</v>
      </c>
      <c r="Q102">
        <v>0.067826</v>
      </c>
      <c r="S102" s="15">
        <f t="shared" si="27"/>
        <v>0</v>
      </c>
      <c r="T102" s="15">
        <f t="shared" si="28"/>
        <v>0</v>
      </c>
    </row>
    <row r="103" spans="1:20" ht="12.75">
      <c r="A103">
        <v>84</v>
      </c>
      <c r="B103" s="48">
        <v>0.05108088939051919</v>
      </c>
      <c r="C103" s="37">
        <f>D103*$L$6</f>
        <v>0.05108088939051919</v>
      </c>
      <c r="D103" s="48">
        <v>0.067751</v>
      </c>
      <c r="E103" s="16">
        <f t="shared" si="22"/>
      </c>
      <c r="F103" s="17">
        <f t="shared" si="17"/>
      </c>
      <c r="G103" s="18">
        <f t="shared" si="18"/>
      </c>
      <c r="I103" s="8">
        <f t="shared" si="19"/>
      </c>
      <c r="J103" s="9">
        <f t="shared" si="20"/>
      </c>
      <c r="K103" s="8">
        <f t="shared" si="21"/>
      </c>
      <c r="L103" s="19">
        <f t="shared" si="23"/>
      </c>
      <c r="M103" s="20">
        <f t="shared" si="24"/>
      </c>
      <c r="N103" s="21">
        <f t="shared" si="25"/>
      </c>
      <c r="O103" s="22">
        <f t="shared" si="26"/>
      </c>
      <c r="P103">
        <v>84</v>
      </c>
      <c r="Q103">
        <v>0.074322</v>
      </c>
      <c r="S103" s="15">
        <f t="shared" si="27"/>
        <v>0</v>
      </c>
      <c r="T103" s="15">
        <f t="shared" si="28"/>
        <v>0</v>
      </c>
    </row>
    <row r="104" spans="1:20" ht="12.75">
      <c r="A104">
        <v>85</v>
      </c>
      <c r="B104" s="49">
        <v>0.06267227586206897</v>
      </c>
      <c r="C104" s="37">
        <f>D104*$L$7</f>
        <v>0.06267227586206897</v>
      </c>
      <c r="D104" s="49">
        <v>0.075729</v>
      </c>
      <c r="E104" s="16">
        <f t="shared" si="22"/>
      </c>
      <c r="F104" s="17">
        <f t="shared" si="17"/>
      </c>
      <c r="G104" s="18">
        <f t="shared" si="18"/>
      </c>
      <c r="I104" s="8">
        <f t="shared" si="19"/>
      </c>
      <c r="J104" s="9">
        <f t="shared" si="20"/>
      </c>
      <c r="K104" s="8">
        <f t="shared" si="21"/>
      </c>
      <c r="L104" s="19">
        <f t="shared" si="23"/>
      </c>
      <c r="M104" s="20">
        <f t="shared" si="24"/>
      </c>
      <c r="N104" s="21">
        <f t="shared" si="25"/>
      </c>
      <c r="O104" s="22">
        <f t="shared" si="26"/>
      </c>
      <c r="P104">
        <v>85</v>
      </c>
      <c r="Q104">
        <v>0.081326</v>
      </c>
      <c r="S104" s="15">
        <f t="shared" si="27"/>
        <v>0</v>
      </c>
      <c r="T104" s="15">
        <f t="shared" si="28"/>
        <v>0</v>
      </c>
    </row>
    <row r="105" spans="1:20" ht="12.75">
      <c r="A105">
        <v>86</v>
      </c>
      <c r="B105" s="49">
        <v>0.07007420689655174</v>
      </c>
      <c r="C105" s="37">
        <f>D105*$L$7</f>
        <v>0.07007420689655174</v>
      </c>
      <c r="D105" s="49">
        <v>0.084673</v>
      </c>
      <c r="E105" s="16">
        <f t="shared" si="22"/>
      </c>
      <c r="F105" s="17">
        <f t="shared" si="17"/>
      </c>
      <c r="G105" s="18">
        <f t="shared" si="18"/>
      </c>
      <c r="I105" s="8">
        <f t="shared" si="19"/>
      </c>
      <c r="J105" s="9">
        <f t="shared" si="20"/>
      </c>
      <c r="K105" s="8">
        <f t="shared" si="21"/>
      </c>
      <c r="L105" s="19">
        <f t="shared" si="23"/>
      </c>
      <c r="M105" s="20">
        <f t="shared" si="24"/>
      </c>
      <c r="N105" s="21">
        <f t="shared" si="25"/>
      </c>
      <c r="O105" s="22">
        <f t="shared" si="26"/>
      </c>
      <c r="P105">
        <v>86</v>
      </c>
      <c r="Q105">
        <v>0.088863</v>
      </c>
      <c r="S105" s="15">
        <f t="shared" si="27"/>
        <v>0</v>
      </c>
      <c r="T105" s="15">
        <f t="shared" si="28"/>
        <v>0</v>
      </c>
    </row>
    <row r="106" spans="1:20" ht="12.75">
      <c r="A106">
        <v>87</v>
      </c>
      <c r="B106" s="49">
        <v>0.07832689655172416</v>
      </c>
      <c r="C106" s="37">
        <f>D106*$L$7</f>
        <v>0.07832689655172416</v>
      </c>
      <c r="D106" s="49">
        <v>0.094645</v>
      </c>
      <c r="E106" s="16">
        <f t="shared" si="22"/>
      </c>
      <c r="F106" s="17">
        <f t="shared" si="17"/>
      </c>
      <c r="G106" s="18">
        <f t="shared" si="18"/>
      </c>
      <c r="I106" s="8">
        <f t="shared" si="19"/>
      </c>
      <c r="J106" s="9">
        <f t="shared" si="20"/>
      </c>
      <c r="K106" s="8">
        <f t="shared" si="21"/>
      </c>
      <c r="L106" s="19">
        <f t="shared" si="23"/>
      </c>
      <c r="M106" s="20">
        <f t="shared" si="24"/>
      </c>
      <c r="N106" s="21">
        <f t="shared" si="25"/>
      </c>
      <c r="O106" s="22">
        <f t="shared" si="26"/>
      </c>
      <c r="P106">
        <v>87</v>
      </c>
      <c r="Q106">
        <v>0.096958</v>
      </c>
      <c r="S106" s="15">
        <f t="shared" si="27"/>
        <v>0</v>
      </c>
      <c r="T106" s="15">
        <f t="shared" si="28"/>
        <v>0</v>
      </c>
    </row>
    <row r="107" spans="1:20" ht="12.75">
      <c r="A107">
        <v>88</v>
      </c>
      <c r="B107" s="49">
        <v>0.08747089655172414</v>
      </c>
      <c r="C107" s="37">
        <f>D107*$L$7</f>
        <v>0.08747089655172414</v>
      </c>
      <c r="D107" s="49">
        <v>0.105694</v>
      </c>
      <c r="E107" s="16">
        <f t="shared" si="22"/>
      </c>
      <c r="F107" s="17">
        <f t="shared" si="17"/>
      </c>
      <c r="G107" s="18">
        <f t="shared" si="18"/>
      </c>
      <c r="I107" s="8">
        <f t="shared" si="19"/>
      </c>
      <c r="J107" s="9">
        <f t="shared" si="20"/>
      </c>
      <c r="K107" s="8">
        <f t="shared" si="21"/>
      </c>
      <c r="L107" s="19">
        <f t="shared" si="23"/>
      </c>
      <c r="M107" s="20">
        <f t="shared" si="24"/>
      </c>
      <c r="N107" s="21">
        <f t="shared" si="25"/>
      </c>
      <c r="O107" s="22">
        <f t="shared" si="26"/>
      </c>
      <c r="P107">
        <v>88</v>
      </c>
      <c r="Q107">
        <v>0.105631</v>
      </c>
      <c r="S107" s="15">
        <f t="shared" si="27"/>
        <v>0</v>
      </c>
      <c r="T107" s="15">
        <f t="shared" si="28"/>
        <v>0</v>
      </c>
    </row>
    <row r="108" spans="1:20" ht="12.75">
      <c r="A108">
        <v>89</v>
      </c>
      <c r="B108" s="49">
        <v>0.09753351724137932</v>
      </c>
      <c r="C108" s="37">
        <f>D108*$L$7</f>
        <v>0.09753351724137932</v>
      </c>
      <c r="D108" s="49">
        <v>0.117853</v>
      </c>
      <c r="E108" s="16">
        <f t="shared" si="22"/>
      </c>
      <c r="F108" s="17">
        <f t="shared" si="17"/>
      </c>
      <c r="G108" s="18">
        <f t="shared" si="18"/>
      </c>
      <c r="I108" s="8">
        <f t="shared" si="19"/>
      </c>
      <c r="J108" s="9">
        <f t="shared" si="20"/>
      </c>
      <c r="K108" s="8">
        <f t="shared" si="21"/>
      </c>
      <c r="L108" s="19">
        <f t="shared" si="23"/>
      </c>
      <c r="M108" s="20">
        <f t="shared" si="24"/>
      </c>
      <c r="N108" s="21">
        <f t="shared" si="25"/>
      </c>
      <c r="O108" s="22">
        <f t="shared" si="26"/>
      </c>
      <c r="P108">
        <v>89</v>
      </c>
      <c r="Q108">
        <v>0.114858</v>
      </c>
      <c r="S108" s="15">
        <f t="shared" si="27"/>
        <v>0</v>
      </c>
      <c r="T108" s="15">
        <f t="shared" si="28"/>
        <v>0</v>
      </c>
    </row>
    <row r="109" spans="1:20" ht="12.75">
      <c r="A109">
        <v>90</v>
      </c>
      <c r="B109" s="48">
        <v>0.11383967266495289</v>
      </c>
      <c r="C109" s="37">
        <f>D109*$L$8</f>
        <v>0.11383967266495289</v>
      </c>
      <c r="D109" s="48">
        <v>0.131146</v>
      </c>
      <c r="E109" s="16">
        <f t="shared" si="22"/>
      </c>
      <c r="F109" s="17">
        <f t="shared" si="17"/>
      </c>
      <c r="G109" s="18">
        <f t="shared" si="18"/>
      </c>
      <c r="I109" s="8">
        <f t="shared" si="19"/>
      </c>
      <c r="J109" s="9">
        <f t="shared" si="20"/>
      </c>
      <c r="K109" s="8">
        <f t="shared" si="21"/>
      </c>
      <c r="L109" s="19">
        <f t="shared" si="23"/>
      </c>
      <c r="M109" s="20">
        <f t="shared" si="24"/>
      </c>
      <c r="N109" s="21">
        <f t="shared" si="25"/>
      </c>
      <c r="O109" s="22">
        <f t="shared" si="26"/>
      </c>
      <c r="P109">
        <v>90</v>
      </c>
      <c r="Q109">
        <v>0.124612</v>
      </c>
      <c r="S109" s="15">
        <f t="shared" si="27"/>
        <v>0</v>
      </c>
      <c r="T109" s="15">
        <f t="shared" si="28"/>
        <v>0</v>
      </c>
    </row>
    <row r="110" spans="1:20" ht="12.75">
      <c r="A110">
        <v>91</v>
      </c>
      <c r="B110" s="48">
        <v>0.12637326906598115</v>
      </c>
      <c r="C110" s="37">
        <f>D110*$L$8</f>
        <v>0.12637326906598115</v>
      </c>
      <c r="D110" s="48">
        <v>0.145585</v>
      </c>
      <c r="E110" s="16">
        <f t="shared" si="22"/>
      </c>
      <c r="F110" s="17">
        <f t="shared" si="17"/>
      </c>
      <c r="G110" s="18">
        <f t="shared" si="18"/>
      </c>
      <c r="I110" s="8">
        <f t="shared" si="19"/>
      </c>
      <c r="J110" s="9">
        <f t="shared" si="20"/>
      </c>
      <c r="K110" s="8">
        <f t="shared" si="21"/>
      </c>
      <c r="L110" s="19">
        <f t="shared" si="23"/>
      </c>
      <c r="M110" s="20">
        <f t="shared" si="24"/>
      </c>
      <c r="N110" s="21">
        <f t="shared" si="25"/>
      </c>
      <c r="O110" s="22">
        <f t="shared" si="26"/>
      </c>
      <c r="P110">
        <v>91</v>
      </c>
      <c r="Q110">
        <v>0.134861</v>
      </c>
      <c r="S110" s="15">
        <f t="shared" si="27"/>
        <v>0</v>
      </c>
      <c r="T110" s="15">
        <f t="shared" si="28"/>
        <v>0</v>
      </c>
    </row>
    <row r="111" spans="1:20" ht="12.75">
      <c r="A111">
        <v>92</v>
      </c>
      <c r="B111" s="48">
        <v>0.13990597686375322</v>
      </c>
      <c r="C111" s="37">
        <f>D111*$L$8</f>
        <v>0.13990597686375322</v>
      </c>
      <c r="D111" s="48">
        <v>0.161175</v>
      </c>
      <c r="E111" s="16">
        <f t="shared" si="22"/>
      </c>
      <c r="F111" s="17">
        <f t="shared" si="17"/>
      </c>
      <c r="G111" s="18">
        <f t="shared" si="18"/>
      </c>
      <c r="I111" s="8">
        <f t="shared" si="19"/>
      </c>
      <c r="J111" s="9">
        <f t="shared" si="20"/>
      </c>
      <c r="K111" s="8">
        <f t="shared" si="21"/>
      </c>
      <c r="L111" s="19">
        <f t="shared" si="23"/>
      </c>
      <c r="M111" s="20">
        <f t="shared" si="24"/>
      </c>
      <c r="N111" s="21">
        <f t="shared" si="25"/>
      </c>
      <c r="O111" s="22">
        <f t="shared" si="26"/>
      </c>
      <c r="P111">
        <v>92</v>
      </c>
      <c r="Q111">
        <v>0.145575</v>
      </c>
      <c r="S111" s="15">
        <f t="shared" si="27"/>
        <v>0</v>
      </c>
      <c r="T111" s="15">
        <f t="shared" si="28"/>
        <v>0</v>
      </c>
    </row>
    <row r="112" spans="1:20" ht="12.75">
      <c r="A112">
        <v>93</v>
      </c>
      <c r="B112" s="48">
        <v>0.154432587832048</v>
      </c>
      <c r="C112" s="37">
        <f>D112*$L$8</f>
        <v>0.154432587832048</v>
      </c>
      <c r="D112" s="48">
        <v>0.17791</v>
      </c>
      <c r="E112" s="16">
        <f t="shared" si="22"/>
      </c>
      <c r="F112" s="17">
        <f t="shared" si="17"/>
      </c>
      <c r="G112" s="18">
        <f t="shared" si="18"/>
      </c>
      <c r="I112" s="8">
        <f t="shared" si="19"/>
      </c>
      <c r="J112" s="9">
        <f t="shared" si="20"/>
      </c>
      <c r="K112" s="8">
        <f t="shared" si="21"/>
      </c>
      <c r="L112" s="19">
        <f t="shared" si="23"/>
      </c>
      <c r="M112" s="20">
        <f t="shared" si="24"/>
      </c>
      <c r="N112" s="21">
        <f t="shared" si="25"/>
      </c>
      <c r="O112" s="22">
        <f t="shared" si="26"/>
      </c>
      <c r="P112">
        <v>93</v>
      </c>
      <c r="Q112">
        <v>0.156727</v>
      </c>
      <c r="S112" s="15">
        <f t="shared" si="27"/>
        <v>0</v>
      </c>
      <c r="T112" s="15">
        <f t="shared" si="28"/>
        <v>0</v>
      </c>
    </row>
    <row r="113" spans="1:20" ht="12.75">
      <c r="A113">
        <v>94</v>
      </c>
      <c r="B113" s="48">
        <v>0.16993921336760925</v>
      </c>
      <c r="C113" s="37">
        <f>D113*$L$8</f>
        <v>0.16993921336760925</v>
      </c>
      <c r="D113" s="48">
        <v>0.195774</v>
      </c>
      <c r="E113" s="16">
        <f t="shared" si="22"/>
      </c>
      <c r="F113" s="17">
        <f t="shared" si="17"/>
      </c>
      <c r="G113" s="18">
        <f t="shared" si="18"/>
      </c>
      <c r="I113" s="8">
        <f t="shared" si="19"/>
      </c>
      <c r="J113" s="9">
        <f t="shared" si="20"/>
      </c>
      <c r="K113" s="8">
        <f t="shared" si="21"/>
      </c>
      <c r="L113" s="19">
        <f t="shared" si="23"/>
      </c>
      <c r="M113" s="20">
        <f t="shared" si="24"/>
      </c>
      <c r="N113" s="21">
        <f t="shared" si="25"/>
      </c>
      <c r="O113" s="22">
        <f t="shared" si="26"/>
      </c>
      <c r="P113">
        <v>94</v>
      </c>
      <c r="Q113">
        <v>0.16829</v>
      </c>
      <c r="S113" s="15">
        <f t="shared" si="27"/>
        <v>0</v>
      </c>
      <c r="T113" s="15">
        <f t="shared" si="28"/>
        <v>0</v>
      </c>
    </row>
    <row r="114" spans="1:20" ht="12.75">
      <c r="A114">
        <v>95</v>
      </c>
      <c r="B114" s="49">
        <v>0.17875293720316623</v>
      </c>
      <c r="C114" s="37">
        <f>D114*$L$9</f>
        <v>0.17875293720316623</v>
      </c>
      <c r="D114" s="49">
        <v>0.213849</v>
      </c>
      <c r="E114" s="16">
        <f t="shared" si="22"/>
      </c>
      <c r="F114" s="17">
        <f t="shared" si="17"/>
      </c>
      <c r="G114" s="18">
        <f t="shared" si="18"/>
      </c>
      <c r="I114" s="8">
        <f t="shared" si="19"/>
      </c>
      <c r="J114" s="9">
        <f t="shared" si="20"/>
      </c>
      <c r="K114" s="8">
        <f t="shared" si="21"/>
      </c>
      <c r="L114" s="19">
        <f t="shared" si="23"/>
      </c>
      <c r="M114" s="20">
        <f t="shared" si="24"/>
      </c>
      <c r="N114" s="21">
        <f t="shared" si="25"/>
      </c>
      <c r="O114" s="22">
        <f t="shared" si="26"/>
      </c>
      <c r="P114">
        <v>95</v>
      </c>
      <c r="Q114">
        <v>0.180245</v>
      </c>
      <c r="S114" s="15">
        <f t="shared" si="27"/>
        <v>0</v>
      </c>
      <c r="T114" s="15">
        <f t="shared" si="28"/>
        <v>0</v>
      </c>
    </row>
    <row r="115" spans="1:20" ht="12.75">
      <c r="A115">
        <v>96</v>
      </c>
      <c r="B115" s="49">
        <v>0.1938122216358839</v>
      </c>
      <c r="C115" s="37">
        <f>D115*$L$9</f>
        <v>0.1938122216358839</v>
      </c>
      <c r="D115" s="49">
        <v>0.231865</v>
      </c>
      <c r="E115" s="16">
        <f t="shared" si="22"/>
      </c>
      <c r="F115" s="17">
        <f t="shared" si="17"/>
      </c>
      <c r="G115" s="18">
        <f t="shared" si="18"/>
      </c>
      <c r="I115" s="8">
        <f t="shared" si="19"/>
      </c>
      <c r="J115" s="9">
        <f t="shared" si="20"/>
      </c>
      <c r="K115" s="8">
        <f t="shared" si="21"/>
      </c>
      <c r="L115" s="19">
        <f t="shared" si="23"/>
      </c>
      <c r="M115" s="20">
        <f t="shared" si="24"/>
      </c>
      <c r="N115" s="21">
        <f t="shared" si="25"/>
      </c>
      <c r="O115" s="22">
        <f t="shared" si="26"/>
      </c>
      <c r="P115">
        <v>96</v>
      </c>
      <c r="Q115">
        <v>0.192565</v>
      </c>
      <c r="S115" s="15">
        <f t="shared" si="27"/>
        <v>0</v>
      </c>
      <c r="T115" s="15">
        <f t="shared" si="28"/>
        <v>0</v>
      </c>
    </row>
    <row r="116" spans="1:20" ht="12.75">
      <c r="A116">
        <v>97</v>
      </c>
      <c r="B116" s="49">
        <v>0.2085739313984169</v>
      </c>
      <c r="C116" s="37">
        <f>D116*$L$9</f>
        <v>0.2085739313984169</v>
      </c>
      <c r="D116" s="49">
        <v>0.249525</v>
      </c>
      <c r="E116" s="16">
        <f t="shared" si="22"/>
      </c>
      <c r="F116" s="17">
        <f t="shared" si="17"/>
      </c>
      <c r="G116" s="18">
        <f t="shared" si="18"/>
      </c>
      <c r="I116" s="8">
        <f t="shared" si="19"/>
      </c>
      <c r="J116" s="9">
        <f t="shared" si="20"/>
      </c>
      <c r="K116" s="8">
        <f t="shared" si="21"/>
      </c>
      <c r="L116" s="19">
        <f t="shared" si="23"/>
      </c>
      <c r="M116" s="20">
        <f t="shared" si="24"/>
      </c>
      <c r="N116" s="21">
        <f t="shared" si="25"/>
      </c>
      <c r="O116" s="22">
        <f t="shared" si="26"/>
      </c>
      <c r="P116">
        <v>97</v>
      </c>
      <c r="Q116">
        <v>0.205229</v>
      </c>
      <c r="S116" s="15">
        <f t="shared" si="27"/>
        <v>0</v>
      </c>
      <c r="T116" s="15">
        <f t="shared" si="28"/>
        <v>0</v>
      </c>
    </row>
    <row r="117" spans="1:20" ht="12.75">
      <c r="A117">
        <v>98</v>
      </c>
      <c r="B117" s="49">
        <v>0.222774763060686</v>
      </c>
      <c r="C117" s="37">
        <f>D117*$L$9</f>
        <v>0.222774763060686</v>
      </c>
      <c r="D117" s="49">
        <v>0.266514</v>
      </c>
      <c r="E117" s="16">
        <f t="shared" si="22"/>
      </c>
      <c r="F117" s="17">
        <f t="shared" si="17"/>
      </c>
      <c r="G117" s="18">
        <f t="shared" si="18"/>
      </c>
      <c r="I117" s="8">
        <f t="shared" si="19"/>
      </c>
      <c r="J117" s="9">
        <f t="shared" si="20"/>
      </c>
      <c r="K117" s="8">
        <f t="shared" si="21"/>
      </c>
      <c r="L117" s="19">
        <f t="shared" si="23"/>
      </c>
      <c r="M117" s="20">
        <f t="shared" si="24"/>
      </c>
      <c r="N117" s="21">
        <f t="shared" si="25"/>
      </c>
      <c r="O117" s="22">
        <f t="shared" si="26"/>
      </c>
      <c r="P117">
        <v>98</v>
      </c>
      <c r="Q117">
        <v>0.218683</v>
      </c>
      <c r="S117" s="15">
        <f t="shared" si="27"/>
        <v>0</v>
      </c>
      <c r="T117" s="15">
        <f t="shared" si="28"/>
        <v>0</v>
      </c>
    </row>
    <row r="118" spans="1:20" ht="12.75">
      <c r="A118">
        <v>99</v>
      </c>
      <c r="B118" s="49">
        <v>0.23614054670184695</v>
      </c>
      <c r="C118" s="37">
        <f>D118*$L$9</f>
        <v>0.23614054670184695</v>
      </c>
      <c r="D118" s="49">
        <v>0.282504</v>
      </c>
      <c r="E118" s="16">
        <f t="shared" si="22"/>
      </c>
      <c r="F118" s="17">
        <f t="shared" si="17"/>
      </c>
      <c r="G118" s="18">
        <f t="shared" si="18"/>
      </c>
      <c r="I118" s="8">
        <f t="shared" si="19"/>
      </c>
      <c r="J118" s="9">
        <f t="shared" si="20"/>
      </c>
      <c r="K118" s="8">
        <f t="shared" si="21"/>
      </c>
      <c r="L118" s="19">
        <f t="shared" si="23"/>
      </c>
      <c r="M118" s="20">
        <f t="shared" si="24"/>
      </c>
      <c r="N118" s="21">
        <f t="shared" si="25"/>
      </c>
      <c r="O118" s="22">
        <f t="shared" si="26"/>
      </c>
      <c r="P118">
        <v>99</v>
      </c>
      <c r="Q118">
        <v>0.233371</v>
      </c>
      <c r="S118" s="15">
        <f t="shared" si="27"/>
        <v>0</v>
      </c>
      <c r="T118" s="15">
        <f t="shared" si="28"/>
        <v>0</v>
      </c>
    </row>
    <row r="119" spans="1:20" ht="12.75">
      <c r="A119">
        <v>100</v>
      </c>
      <c r="B119" s="48">
        <v>0.24411590084876547</v>
      </c>
      <c r="C119" s="37">
        <f>D119*$L$10</f>
        <v>0.24411590084876547</v>
      </c>
      <c r="D119" s="48">
        <v>0.299455</v>
      </c>
      <c r="E119" s="16">
        <f t="shared" si="22"/>
      </c>
      <c r="F119" s="17">
        <f t="shared" si="17"/>
      </c>
      <c r="G119" s="18">
        <f t="shared" si="18"/>
      </c>
      <c r="I119" s="8">
        <f t="shared" si="19"/>
      </c>
      <c r="J119" s="9">
        <f t="shared" si="20"/>
      </c>
      <c r="K119" s="8">
        <f t="shared" si="21"/>
      </c>
      <c r="L119" s="19">
        <f t="shared" si="23"/>
      </c>
      <c r="M119" s="20">
        <f t="shared" si="24"/>
      </c>
      <c r="N119" s="21">
        <f t="shared" si="25"/>
      </c>
      <c r="O119" s="22">
        <f t="shared" si="26"/>
      </c>
      <c r="P119">
        <v>100</v>
      </c>
      <c r="Q119">
        <v>0.249741</v>
      </c>
      <c r="S119" s="15">
        <f t="shared" si="27"/>
        <v>0</v>
      </c>
      <c r="T119" s="15">
        <f t="shared" si="28"/>
        <v>0</v>
      </c>
    </row>
    <row r="120" spans="1:20" ht="12.75">
      <c r="A120">
        <v>101</v>
      </c>
      <c r="B120" s="48">
        <v>0.25876261033950615</v>
      </c>
      <c r="C120" s="37">
        <f>D120*$L$10</f>
        <v>0.25876261033950615</v>
      </c>
      <c r="D120" s="48">
        <v>0.317422</v>
      </c>
      <c r="E120" s="16">
        <f t="shared" si="22"/>
      </c>
      <c r="F120" s="17">
        <f t="shared" si="17"/>
      </c>
      <c r="G120" s="18">
        <f t="shared" si="18"/>
      </c>
      <c r="I120" s="8">
        <f t="shared" si="19"/>
      </c>
      <c r="J120" s="9">
        <f t="shared" si="20"/>
      </c>
      <c r="K120" s="8">
        <f t="shared" si="21"/>
      </c>
      <c r="L120" s="19">
        <f t="shared" si="23"/>
      </c>
      <c r="M120" s="20">
        <f t="shared" si="24"/>
      </c>
      <c r="N120" s="21">
        <f t="shared" si="25"/>
      </c>
      <c r="O120" s="22">
        <f t="shared" si="26"/>
      </c>
      <c r="P120">
        <v>101</v>
      </c>
      <c r="Q120">
        <v>0.268237</v>
      </c>
      <c r="S120" s="15">
        <f t="shared" si="27"/>
        <v>0</v>
      </c>
      <c r="T120" s="15">
        <f t="shared" si="28"/>
        <v>0</v>
      </c>
    </row>
    <row r="121" spans="1:20" ht="12.75">
      <c r="A121">
        <v>102</v>
      </c>
      <c r="B121" s="48">
        <v>0.27428810609567905</v>
      </c>
      <c r="C121" s="37">
        <f>D121*$L$10</f>
        <v>0.27428810609567905</v>
      </c>
      <c r="D121" s="48">
        <v>0.336467</v>
      </c>
      <c r="E121" s="16">
        <f t="shared" si="22"/>
      </c>
      <c r="F121" s="17">
        <f t="shared" si="17"/>
      </c>
      <c r="G121" s="18">
        <f t="shared" si="18"/>
      </c>
      <c r="I121" s="8">
        <f t="shared" si="19"/>
      </c>
      <c r="J121" s="9">
        <f t="shared" si="20"/>
      </c>
      <c r="K121" s="8">
        <f t="shared" si="21"/>
      </c>
      <c r="L121" s="19">
        <f t="shared" si="23"/>
      </c>
      <c r="M121" s="20">
        <f t="shared" si="24"/>
      </c>
      <c r="N121" s="21">
        <f t="shared" si="25"/>
      </c>
      <c r="O121" s="22">
        <f t="shared" si="26"/>
      </c>
      <c r="P121">
        <v>102</v>
      </c>
      <c r="Q121">
        <v>0.289305</v>
      </c>
      <c r="S121" s="15">
        <f t="shared" si="27"/>
        <v>0</v>
      </c>
      <c r="T121" s="15">
        <f t="shared" si="28"/>
        <v>0</v>
      </c>
    </row>
    <row r="122" spans="1:20" ht="12.75">
      <c r="A122">
        <v>103</v>
      </c>
      <c r="B122" s="48">
        <v>0.2907453761574074</v>
      </c>
      <c r="C122" s="37">
        <f>D122*$L$10</f>
        <v>0.2907453761574074</v>
      </c>
      <c r="D122" s="48">
        <v>0.356655</v>
      </c>
      <c r="E122" s="16">
        <f t="shared" si="22"/>
      </c>
      <c r="F122" s="17">
        <f t="shared" si="17"/>
      </c>
      <c r="G122" s="18">
        <f t="shared" si="18"/>
      </c>
      <c r="I122" s="8">
        <f t="shared" si="19"/>
      </c>
      <c r="J122" s="9">
        <f t="shared" si="20"/>
      </c>
      <c r="K122" s="8">
        <f t="shared" si="21"/>
      </c>
      <c r="L122" s="19">
        <f t="shared" si="23"/>
      </c>
      <c r="M122" s="20">
        <f t="shared" si="24"/>
      </c>
      <c r="N122" s="21">
        <f t="shared" si="25"/>
      </c>
      <c r="O122" s="22">
        <f t="shared" si="26"/>
      </c>
      <c r="P122">
        <v>103</v>
      </c>
      <c r="Q122">
        <v>0.313391</v>
      </c>
      <c r="S122" s="15">
        <f t="shared" si="27"/>
        <v>0</v>
      </c>
      <c r="T122" s="15">
        <f t="shared" si="28"/>
        <v>0</v>
      </c>
    </row>
    <row r="123" spans="1:20" ht="12.75">
      <c r="A123">
        <v>104</v>
      </c>
      <c r="B123" s="48">
        <v>0.30819066936728395</v>
      </c>
      <c r="C123" s="37">
        <f>D123*$L$10</f>
        <v>0.30819066936728395</v>
      </c>
      <c r="D123" s="48">
        <v>0.378055</v>
      </c>
      <c r="E123" s="16">
        <f t="shared" si="22"/>
      </c>
      <c r="F123" s="17">
        <f t="shared" si="17"/>
      </c>
      <c r="G123" s="18">
        <f t="shared" si="18"/>
      </c>
      <c r="I123" s="8">
        <f t="shared" si="19"/>
      </c>
      <c r="J123" s="9">
        <f t="shared" si="20"/>
      </c>
      <c r="K123" s="8">
        <f t="shared" si="21"/>
      </c>
      <c r="L123" s="19">
        <f t="shared" si="23"/>
      </c>
      <c r="M123" s="20">
        <f t="shared" si="24"/>
      </c>
      <c r="N123" s="21">
        <f t="shared" si="25"/>
      </c>
      <c r="O123" s="22">
        <f t="shared" si="26"/>
      </c>
      <c r="P123">
        <v>104</v>
      </c>
      <c r="Q123">
        <v>0.34094</v>
      </c>
      <c r="S123" s="15">
        <f t="shared" si="27"/>
        <v>0</v>
      </c>
      <c r="T123" s="15">
        <f t="shared" si="28"/>
        <v>0</v>
      </c>
    </row>
    <row r="124" spans="1:20" ht="12.75">
      <c r="A124">
        <v>105</v>
      </c>
      <c r="B124" s="49">
        <v>0.3554454523880154</v>
      </c>
      <c r="C124" s="37">
        <f>D124*$L$11</f>
        <v>0.3554454523880154</v>
      </c>
      <c r="D124" s="49">
        <v>0.400738</v>
      </c>
      <c r="E124" s="16">
        <f t="shared" si="22"/>
      </c>
      <c r="F124" s="17">
        <f t="shared" si="17"/>
      </c>
      <c r="G124" s="18">
        <f t="shared" si="18"/>
      </c>
      <c r="I124" s="8">
        <f t="shared" si="19"/>
      </c>
      <c r="J124" s="9">
        <f t="shared" si="20"/>
      </c>
      <c r="K124" s="8">
        <f t="shared" si="21"/>
      </c>
      <c r="L124" s="19">
        <f t="shared" si="23"/>
      </c>
      <c r="M124" s="20">
        <f t="shared" si="24"/>
      </c>
      <c r="N124" s="21">
        <f t="shared" si="25"/>
      </c>
      <c r="O124" s="22">
        <f t="shared" si="26"/>
      </c>
      <c r="P124">
        <v>105</v>
      </c>
      <c r="Q124">
        <v>0.372398</v>
      </c>
      <c r="S124" s="15">
        <f t="shared" si="27"/>
        <v>0</v>
      </c>
      <c r="T124" s="15">
        <f t="shared" si="28"/>
        <v>0</v>
      </c>
    </row>
    <row r="125" spans="1:20" ht="12.75">
      <c r="A125">
        <v>106</v>
      </c>
      <c r="B125" s="49">
        <v>0.37677193117769203</v>
      </c>
      <c r="C125" s="37">
        <f aca="true" t="shared" si="29" ref="C125:C138">D125*$L$11</f>
        <v>0.37677193117769203</v>
      </c>
      <c r="D125" s="49">
        <v>0.424782</v>
      </c>
      <c r="E125" s="16">
        <f t="shared" si="22"/>
      </c>
      <c r="F125" s="17">
        <f t="shared" si="17"/>
      </c>
      <c r="G125" s="18">
        <f t="shared" si="18"/>
      </c>
      <c r="I125" s="8">
        <f t="shared" si="19"/>
      </c>
      <c r="J125" s="9">
        <f t="shared" si="20"/>
      </c>
      <c r="K125" s="8">
        <f t="shared" si="21"/>
      </c>
      <c r="L125" s="19">
        <f t="shared" si="23"/>
      </c>
      <c r="M125" s="20">
        <f t="shared" si="24"/>
      </c>
      <c r="N125" s="21">
        <f t="shared" si="25"/>
      </c>
      <c r="O125" s="22">
        <f t="shared" si="26"/>
      </c>
      <c r="P125">
        <v>106</v>
      </c>
      <c r="Q125">
        <v>0.40821</v>
      </c>
      <c r="S125" s="15">
        <f t="shared" si="27"/>
        <v>0</v>
      </c>
      <c r="T125" s="15">
        <f t="shared" si="28"/>
        <v>0</v>
      </c>
    </row>
    <row r="126" spans="1:20" ht="12.75">
      <c r="A126">
        <v>107</v>
      </c>
      <c r="B126" s="49">
        <v>0.39937831800652623</v>
      </c>
      <c r="C126" s="37">
        <f t="shared" si="29"/>
        <v>0.39937831800652623</v>
      </c>
      <c r="D126" s="49">
        <v>0.450269</v>
      </c>
      <c r="E126" s="16">
        <f t="shared" si="22"/>
      </c>
      <c r="F126" s="17">
        <f t="shared" si="17"/>
      </c>
      <c r="G126" s="18">
        <f t="shared" si="18"/>
      </c>
      <c r="I126" s="8">
        <f t="shared" si="19"/>
      </c>
      <c r="J126" s="9">
        <f t="shared" si="20"/>
      </c>
      <c r="K126" s="8">
        <f t="shared" si="21"/>
      </c>
      <c r="L126" s="19">
        <f t="shared" si="23"/>
      </c>
      <c r="M126" s="20">
        <f t="shared" si="24"/>
      </c>
      <c r="N126" s="21">
        <f t="shared" si="25"/>
      </c>
      <c r="O126" s="22">
        <f t="shared" si="26"/>
      </c>
      <c r="P126">
        <v>107</v>
      </c>
      <c r="Q126">
        <v>0.448823</v>
      </c>
      <c r="S126" s="15">
        <f t="shared" si="27"/>
        <v>0</v>
      </c>
      <c r="T126" s="15">
        <f t="shared" si="28"/>
        <v>0</v>
      </c>
    </row>
    <row r="127" spans="1:20" ht="12.75">
      <c r="A127">
        <v>108</v>
      </c>
      <c r="B127" s="49">
        <v>0.4233408929101157</v>
      </c>
      <c r="C127" s="37">
        <f t="shared" si="29"/>
        <v>0.4233408929101157</v>
      </c>
      <c r="D127" s="49">
        <v>0.477285</v>
      </c>
      <c r="E127" s="16">
        <f t="shared" si="22"/>
      </c>
      <c r="F127" s="17">
        <f t="shared" si="17"/>
      </c>
      <c r="G127" s="18">
        <f t="shared" si="18"/>
      </c>
      <c r="I127" s="8">
        <f t="shared" si="19"/>
      </c>
      <c r="J127" s="9">
        <f t="shared" si="20"/>
      </c>
      <c r="K127" s="8">
        <f t="shared" si="21"/>
      </c>
      <c r="L127" s="19">
        <f t="shared" si="23"/>
      </c>
      <c r="M127" s="20">
        <f t="shared" si="24"/>
      </c>
      <c r="N127" s="21">
        <f t="shared" si="25"/>
      </c>
      <c r="O127" s="22">
        <f t="shared" si="26"/>
      </c>
      <c r="P127">
        <v>108</v>
      </c>
      <c r="Q127">
        <v>0.494681</v>
      </c>
      <c r="S127" s="15">
        <f t="shared" si="27"/>
        <v>0</v>
      </c>
      <c r="T127" s="15">
        <f t="shared" si="28"/>
        <v>0</v>
      </c>
    </row>
    <row r="128" spans="1:20" ht="12.75">
      <c r="A128">
        <v>109</v>
      </c>
      <c r="B128" s="49">
        <v>0.4487412577870068</v>
      </c>
      <c r="C128" s="37">
        <f t="shared" si="29"/>
        <v>0.4487412577870068</v>
      </c>
      <c r="D128" s="49">
        <v>0.505922</v>
      </c>
      <c r="E128" s="16">
        <f t="shared" si="22"/>
      </c>
      <c r="F128" s="17">
        <f t="shared" si="17"/>
      </c>
      <c r="G128" s="18">
        <f t="shared" si="18"/>
      </c>
      <c r="I128" s="8">
        <f t="shared" si="19"/>
      </c>
      <c r="J128" s="9">
        <f t="shared" si="20"/>
      </c>
      <c r="K128" s="8">
        <f t="shared" si="21"/>
      </c>
      <c r="L128" s="19">
        <f t="shared" si="23"/>
      </c>
      <c r="M128" s="20">
        <f t="shared" si="24"/>
      </c>
      <c r="N128" s="21">
        <f t="shared" si="25"/>
      </c>
      <c r="O128" s="22">
        <f t="shared" si="26"/>
      </c>
      <c r="P128">
        <v>109</v>
      </c>
      <c r="Q128">
        <v>0.546231</v>
      </c>
      <c r="S128" s="15">
        <f t="shared" si="27"/>
        <v>0</v>
      </c>
      <c r="T128" s="15">
        <f t="shared" si="28"/>
        <v>0</v>
      </c>
    </row>
    <row r="129" spans="1:20" ht="12.75">
      <c r="A129">
        <v>110</v>
      </c>
      <c r="B129" s="48">
        <v>0.47566633639869477</v>
      </c>
      <c r="C129" s="37">
        <f t="shared" si="29"/>
        <v>0.47566633639869477</v>
      </c>
      <c r="D129" s="48">
        <v>0.536278</v>
      </c>
      <c r="E129" s="16">
        <f t="shared" si="22"/>
      </c>
      <c r="F129" s="17">
        <f t="shared" si="17"/>
      </c>
      <c r="G129" s="18">
        <f t="shared" si="18"/>
      </c>
      <c r="I129" s="8">
        <f t="shared" si="19"/>
      </c>
      <c r="J129" s="9">
        <f t="shared" si="20"/>
      </c>
      <c r="K129" s="8">
        <f t="shared" si="21"/>
      </c>
      <c r="L129" s="19">
        <f t="shared" si="23"/>
      </c>
      <c r="M129" s="20">
        <f t="shared" si="24"/>
      </c>
      <c r="N129" s="21">
        <f t="shared" si="25"/>
      </c>
      <c r="O129" s="22">
        <f t="shared" si="26"/>
      </c>
      <c r="P129">
        <v>110</v>
      </c>
      <c r="Q129">
        <v>0.603917</v>
      </c>
      <c r="S129" s="15">
        <f t="shared" si="27"/>
        <v>0</v>
      </c>
      <c r="T129" s="15">
        <f t="shared" si="28"/>
        <v>0</v>
      </c>
    </row>
    <row r="130" spans="1:20" ht="12.75">
      <c r="A130">
        <v>111</v>
      </c>
      <c r="B130" s="48">
        <v>0.5042057134381489</v>
      </c>
      <c r="C130" s="37">
        <f t="shared" si="29"/>
        <v>0.5042057134381489</v>
      </c>
      <c r="D130" s="48">
        <v>0.568454</v>
      </c>
      <c r="E130" s="16">
        <f t="shared" si="22"/>
      </c>
      <c r="F130" s="17">
        <f t="shared" si="17"/>
      </c>
      <c r="G130" s="18">
        <f t="shared" si="18"/>
      </c>
      <c r="I130" s="8">
        <f t="shared" si="19"/>
      </c>
      <c r="J130" s="9">
        <f t="shared" si="20"/>
      </c>
      <c r="K130" s="8">
        <f t="shared" si="21"/>
      </c>
      <c r="L130" s="19">
        <f t="shared" si="23"/>
      </c>
      <c r="M130" s="20">
        <f t="shared" si="24"/>
      </c>
      <c r="N130" s="21">
        <f t="shared" si="25"/>
      </c>
      <c r="O130" s="22">
        <f t="shared" si="26"/>
      </c>
      <c r="P130">
        <v>111</v>
      </c>
      <c r="Q130">
        <v>0.668186</v>
      </c>
      <c r="S130" s="15">
        <f t="shared" si="27"/>
        <v>0</v>
      </c>
      <c r="T130" s="15">
        <f t="shared" si="28"/>
        <v>0</v>
      </c>
    </row>
    <row r="131" spans="1:20" ht="12.75">
      <c r="A131">
        <v>112</v>
      </c>
      <c r="B131" s="48">
        <v>0.5344578433699199</v>
      </c>
      <c r="C131" s="37">
        <f t="shared" si="29"/>
        <v>0.5344578433699199</v>
      </c>
      <c r="D131" s="48">
        <v>0.602561</v>
      </c>
      <c r="E131" s="16">
        <f t="shared" si="22"/>
      </c>
      <c r="F131" s="17">
        <f t="shared" si="17"/>
      </c>
      <c r="G131" s="18">
        <f t="shared" si="18"/>
      </c>
      <c r="I131" s="8">
        <f t="shared" si="19"/>
      </c>
      <c r="J131" s="9">
        <f t="shared" si="20"/>
      </c>
      <c r="K131" s="8">
        <f t="shared" si="21"/>
      </c>
      <c r="L131" s="19">
        <f t="shared" si="23"/>
      </c>
      <c r="M131" s="20">
        <f t="shared" si="24"/>
      </c>
      <c r="N131" s="21">
        <f t="shared" si="25"/>
      </c>
      <c r="O131" s="22">
        <f t="shared" si="26"/>
      </c>
      <c r="P131">
        <v>112</v>
      </c>
      <c r="Q131">
        <v>0.739483</v>
      </c>
      <c r="S131" s="15">
        <f t="shared" si="27"/>
        <v>0</v>
      </c>
      <c r="T131" s="15">
        <f t="shared" si="28"/>
        <v>0</v>
      </c>
    </row>
    <row r="132" spans="1:20" ht="12.75">
      <c r="A132">
        <v>113</v>
      </c>
      <c r="B132" s="48">
        <v>0.5665256155443489</v>
      </c>
      <c r="C132" s="37">
        <f t="shared" si="29"/>
        <v>0.5665256155443489</v>
      </c>
      <c r="D132" s="48">
        <v>0.638715</v>
      </c>
      <c r="E132" s="16">
        <f t="shared" si="22"/>
      </c>
      <c r="F132" s="17">
        <f t="shared" si="17"/>
      </c>
      <c r="G132" s="18">
        <f t="shared" si="18"/>
      </c>
      <c r="I132" s="8">
        <f t="shared" si="19"/>
      </c>
      <c r="J132" s="9">
        <f t="shared" si="20"/>
      </c>
      <c r="K132" s="8">
        <f t="shared" si="21"/>
      </c>
      <c r="L132" s="19">
        <f t="shared" si="23"/>
      </c>
      <c r="M132" s="20">
        <f t="shared" si="24"/>
      </c>
      <c r="N132" s="21">
        <f t="shared" si="25"/>
      </c>
      <c r="O132" s="22">
        <f t="shared" si="26"/>
      </c>
      <c r="P132">
        <v>113</v>
      </c>
      <c r="Q132">
        <v>0.818254</v>
      </c>
      <c r="S132" s="15">
        <f t="shared" si="27"/>
        <v>0</v>
      </c>
      <c r="T132" s="15">
        <f t="shared" si="28"/>
        <v>0</v>
      </c>
    </row>
    <row r="133" spans="1:20" ht="12.75">
      <c r="A133">
        <v>114</v>
      </c>
      <c r="B133" s="48">
        <v>0.6005172411747256</v>
      </c>
      <c r="C133" s="37">
        <f t="shared" si="29"/>
        <v>0.6005172411747256</v>
      </c>
      <c r="D133" s="48">
        <v>0.677038</v>
      </c>
      <c r="E133" s="16">
        <f t="shared" si="22"/>
      </c>
      <c r="F133" s="17">
        <f t="shared" si="17"/>
      </c>
      <c r="G133" s="18">
        <f t="shared" si="18"/>
      </c>
      <c r="I133" s="8">
        <f t="shared" si="19"/>
      </c>
      <c r="J133" s="9">
        <f t="shared" si="20"/>
      </c>
      <c r="K133" s="8">
        <f t="shared" si="21"/>
      </c>
      <c r="L133" s="19">
        <f t="shared" si="23"/>
      </c>
      <c r="M133" s="20">
        <f t="shared" si="24"/>
      </c>
      <c r="N133" s="21">
        <f t="shared" si="25"/>
      </c>
      <c r="O133" s="22">
        <f t="shared" si="26"/>
      </c>
      <c r="P133">
        <v>114</v>
      </c>
      <c r="Q133">
        <v>0.904945</v>
      </c>
      <c r="S133" s="15">
        <f t="shared" si="27"/>
        <v>0</v>
      </c>
      <c r="T133" s="15">
        <f t="shared" si="28"/>
        <v>0</v>
      </c>
    </row>
    <row r="134" spans="1:20" ht="12.75">
      <c r="A134">
        <v>115</v>
      </c>
      <c r="B134" s="49">
        <v>0.6365480272916048</v>
      </c>
      <c r="C134" s="37">
        <f t="shared" si="29"/>
        <v>0.6365480272916048</v>
      </c>
      <c r="D134" s="49">
        <v>0.71766</v>
      </c>
      <c r="E134" s="16">
        <f t="shared" si="22"/>
      </c>
      <c r="F134" s="17">
        <f>IF(E134="","",(1-VLOOKUP(E134,$A$19:$B$134,2,FALSE))*F133)</f>
      </c>
      <c r="G134" s="18">
        <f t="shared" si="18"/>
      </c>
      <c r="I134" s="8">
        <f t="shared" si="19"/>
      </c>
      <c r="J134" s="9">
        <f t="shared" si="20"/>
      </c>
      <c r="K134" s="8">
        <f t="shared" si="21"/>
      </c>
      <c r="L134" s="19">
        <f t="shared" si="23"/>
      </c>
      <c r="M134" s="20">
        <f t="shared" si="24"/>
      </c>
      <c r="N134" s="21">
        <f t="shared" si="25"/>
      </c>
      <c r="O134" s="22">
        <f t="shared" si="26"/>
      </c>
      <c r="P134">
        <v>115</v>
      </c>
      <c r="Q134">
        <v>1</v>
      </c>
      <c r="S134" s="15">
        <f t="shared" si="27"/>
        <v>0</v>
      </c>
      <c r="T134" s="15">
        <f t="shared" si="28"/>
        <v>0</v>
      </c>
    </row>
    <row r="135" spans="1:20" ht="12.75">
      <c r="A135" t="s">
        <v>2</v>
      </c>
      <c r="B135" s="49">
        <v>0.6747412637199643</v>
      </c>
      <c r="C135" s="37">
        <f t="shared" si="29"/>
        <v>0.6747412637199643</v>
      </c>
      <c r="D135" s="49">
        <v>0.76072</v>
      </c>
      <c r="K135" s="11"/>
      <c r="L135" s="11"/>
      <c r="M135" s="11"/>
      <c r="N135" s="11"/>
      <c r="P135" t="s">
        <v>3</v>
      </c>
      <c r="S135" s="15">
        <f>SUM(S19:S134)</f>
        <v>32961335.65366669</v>
      </c>
      <c r="T135" s="15">
        <f>SUM(T19:T134)</f>
        <v>29728914.004394196</v>
      </c>
    </row>
    <row r="136" spans="2:14" ht="12.75">
      <c r="B136" s="49">
        <v>0.7152255621477307</v>
      </c>
      <c r="C136" s="37">
        <f t="shared" si="29"/>
        <v>0.7152255621477307</v>
      </c>
      <c r="D136" s="49">
        <v>0.806363</v>
      </c>
      <c r="K136" s="11"/>
      <c r="L136" s="11"/>
      <c r="M136" s="11"/>
      <c r="N136" s="11"/>
    </row>
    <row r="137" spans="2:14" ht="12.75">
      <c r="B137" s="49">
        <v>0.7551528389202017</v>
      </c>
      <c r="C137" s="37">
        <f t="shared" si="29"/>
        <v>0.7551528389202017</v>
      </c>
      <c r="D137" s="49">
        <v>0.851378</v>
      </c>
      <c r="K137" s="11"/>
      <c r="L137" s="11"/>
      <c r="M137" s="11"/>
      <c r="N137" s="11"/>
    </row>
    <row r="138" spans="2:14" ht="12.75">
      <c r="B138" s="49">
        <v>0.7929105695639276</v>
      </c>
      <c r="C138" s="37">
        <f t="shared" si="29"/>
        <v>0.7929105695639276</v>
      </c>
      <c r="D138" s="49">
        <v>0.893947</v>
      </c>
      <c r="K138" s="11"/>
      <c r="L138" s="11"/>
      <c r="M138" s="11"/>
      <c r="N138" s="11"/>
    </row>
    <row r="139" spans="11:14" ht="12.75">
      <c r="K139" s="11"/>
      <c r="L139" s="11"/>
      <c r="M139" s="11"/>
      <c r="N139" s="11"/>
    </row>
    <row r="140" spans="11:14" ht="12.75">
      <c r="K140" s="11"/>
      <c r="L140" s="11"/>
      <c r="M140" s="11"/>
      <c r="N140" s="11"/>
    </row>
    <row r="141" spans="11:14" ht="12.75">
      <c r="K141" s="11"/>
      <c r="L141" s="11"/>
      <c r="M141" s="11"/>
      <c r="N141" s="11"/>
    </row>
    <row r="142" spans="11:14" ht="12.75">
      <c r="K142" s="11"/>
      <c r="L142" s="11"/>
      <c r="M142" s="11"/>
      <c r="N142" s="11"/>
    </row>
    <row r="143" spans="11:14" ht="12.75">
      <c r="K143" s="11"/>
      <c r="L143" s="11"/>
      <c r="M143" s="11"/>
      <c r="N143" s="11"/>
    </row>
    <row r="144" spans="11:14" ht="12.75">
      <c r="K144" s="11"/>
      <c r="L144" s="11"/>
      <c r="M144" s="11"/>
      <c r="N144" s="11"/>
    </row>
    <row r="145" spans="11:14" ht="12.75">
      <c r="K145" s="11"/>
      <c r="L145" s="11"/>
      <c r="M145" s="11"/>
      <c r="N145" s="11"/>
    </row>
    <row r="146" spans="11:14" ht="12.75">
      <c r="K146" s="11"/>
      <c r="L146" s="11"/>
      <c r="M146" s="11"/>
      <c r="N146" s="11"/>
    </row>
    <row r="147" spans="11:14" ht="12.75">
      <c r="K147" s="11"/>
      <c r="L147" s="11"/>
      <c r="M147" s="11"/>
      <c r="N147" s="11"/>
    </row>
    <row r="148" spans="11:14" ht="12.75">
      <c r="K148" s="11"/>
      <c r="L148" s="11"/>
      <c r="M148" s="11"/>
      <c r="N148" s="11"/>
    </row>
    <row r="149" spans="11:14" ht="12.75">
      <c r="K149" s="11"/>
      <c r="L149" s="11"/>
      <c r="M149" s="11"/>
      <c r="N149" s="11"/>
    </row>
    <row r="150" spans="11:14" ht="12.75">
      <c r="K150" s="11"/>
      <c r="L150" s="11"/>
      <c r="M150" s="11"/>
      <c r="N150" s="11"/>
    </row>
    <row r="151" spans="11:14" ht="12.75">
      <c r="K151" s="11"/>
      <c r="L151" s="11"/>
      <c r="M151" s="11"/>
      <c r="N151" s="11"/>
    </row>
    <row r="152" spans="11:14" ht="12.75">
      <c r="K152" s="11"/>
      <c r="L152" s="11"/>
      <c r="M152" s="11"/>
      <c r="N152" s="11"/>
    </row>
    <row r="153" spans="11:14" ht="12.75">
      <c r="K153" s="11"/>
      <c r="L153" s="11"/>
      <c r="M153" s="11"/>
      <c r="N153" s="11"/>
    </row>
    <row r="154" spans="11:14" ht="12.75">
      <c r="K154" s="11"/>
      <c r="L154" s="11"/>
      <c r="M154" s="11"/>
      <c r="N154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2"/>
  <sheetViews>
    <sheetView zoomScalePageLayoutView="0" workbookViewId="0" topLeftCell="A1">
      <selection activeCell="A5" sqref="A5:A10"/>
    </sheetView>
  </sheetViews>
  <sheetFormatPr defaultColWidth="9.140625" defaultRowHeight="12.75"/>
  <cols>
    <col min="1" max="1" width="13.7109375" style="0" customWidth="1"/>
    <col min="8" max="11" width="16.7109375" style="0" customWidth="1"/>
  </cols>
  <sheetData>
    <row r="1" spans="1:14" ht="17.25">
      <c r="A1" s="1" t="s">
        <v>0</v>
      </c>
      <c r="K1" s="11"/>
      <c r="L1" s="11"/>
      <c r="M1" s="11"/>
      <c r="N1" s="11"/>
    </row>
    <row r="2" spans="1:14" ht="12.75">
      <c r="A2" t="s">
        <v>29</v>
      </c>
      <c r="K2" s="11"/>
      <c r="L2" s="11"/>
      <c r="M2" s="11"/>
      <c r="N2" s="11"/>
    </row>
    <row r="3" spans="1:14" ht="12.75">
      <c r="A3" t="s">
        <v>43</v>
      </c>
      <c r="K3" s="11"/>
      <c r="L3" s="11"/>
      <c r="M3" s="11"/>
      <c r="N3" s="11"/>
    </row>
    <row r="4" spans="11:14" ht="12.75">
      <c r="K4" s="11"/>
      <c r="L4" s="11"/>
      <c r="M4" s="11"/>
      <c r="N4" s="11"/>
    </row>
    <row r="5" spans="1:14" ht="12.75">
      <c r="A5" s="44">
        <f>Calc_Summary!A5</f>
        <v>70</v>
      </c>
      <c r="B5" t="s">
        <v>6</v>
      </c>
      <c r="K5" s="11"/>
      <c r="L5" s="11"/>
      <c r="M5" s="11"/>
      <c r="N5" s="11"/>
    </row>
    <row r="6" spans="1:14" ht="12.75">
      <c r="A6" s="44"/>
      <c r="K6" s="11"/>
      <c r="L6" s="11"/>
      <c r="M6" s="11"/>
      <c r="N6" s="11"/>
    </row>
    <row r="7" spans="1:14" ht="12.75">
      <c r="A7" s="45">
        <f>Calc_Summary!A7</f>
        <v>0.014</v>
      </c>
      <c r="B7" t="s">
        <v>1</v>
      </c>
      <c r="F7" s="2">
        <v>0</v>
      </c>
      <c r="G7" t="s">
        <v>9</v>
      </c>
      <c r="K7" s="11"/>
      <c r="L7" s="11"/>
      <c r="M7" s="11"/>
      <c r="N7" s="11"/>
    </row>
    <row r="8" spans="1:14" ht="12.75">
      <c r="A8" s="43"/>
      <c r="K8" s="11"/>
      <c r="L8" s="11"/>
      <c r="M8" s="11"/>
      <c r="N8" s="11"/>
    </row>
    <row r="9" spans="1:15" ht="12.75">
      <c r="A9" s="46">
        <f>Calc_Summary!A6</f>
        <v>12000</v>
      </c>
      <c r="B9" t="s">
        <v>41</v>
      </c>
      <c r="D9" s="10">
        <f>K129</f>
      </c>
      <c r="F9" s="14" t="s">
        <v>13</v>
      </c>
      <c r="G9" s="14"/>
      <c r="H9" s="14"/>
      <c r="I9" s="14"/>
      <c r="L9" s="11"/>
      <c r="M9" s="11"/>
      <c r="N9" s="11"/>
      <c r="O9" s="11"/>
    </row>
    <row r="10" spans="1:15" ht="12.75">
      <c r="A10" s="46">
        <f>A9*O13</f>
        <v>151887.93170407615</v>
      </c>
      <c r="B10" t="s">
        <v>7</v>
      </c>
      <c r="E10" s="14" t="s">
        <v>26</v>
      </c>
      <c r="F10" s="14" t="s">
        <v>12</v>
      </c>
      <c r="G10" s="14" t="s">
        <v>16</v>
      </c>
      <c r="H10" s="14"/>
      <c r="I10" s="14"/>
      <c r="J10" s="14" t="s">
        <v>27</v>
      </c>
      <c r="L10" s="11"/>
      <c r="M10" s="12" t="s">
        <v>20</v>
      </c>
      <c r="N10" s="12" t="s">
        <v>22</v>
      </c>
      <c r="O10" s="12" t="s">
        <v>24</v>
      </c>
    </row>
    <row r="11" spans="1:15" ht="12.75">
      <c r="A11" s="2"/>
      <c r="E11" s="14" t="s">
        <v>4</v>
      </c>
      <c r="F11" s="14" t="s">
        <v>11</v>
      </c>
      <c r="G11" s="14" t="s">
        <v>17</v>
      </c>
      <c r="H11" s="14" t="s">
        <v>28</v>
      </c>
      <c r="I11" s="14" t="s">
        <v>14</v>
      </c>
      <c r="J11" s="14" t="s">
        <v>15</v>
      </c>
      <c r="K11" t="s">
        <v>10</v>
      </c>
      <c r="L11" s="12" t="s">
        <v>19</v>
      </c>
      <c r="M11" s="12" t="s">
        <v>21</v>
      </c>
      <c r="N11" s="12" t="s">
        <v>23</v>
      </c>
      <c r="O11" s="12" t="s">
        <v>25</v>
      </c>
    </row>
    <row r="12" spans="12:14" ht="12.75">
      <c r="L12" s="11"/>
      <c r="M12" s="11"/>
      <c r="N12" s="11"/>
    </row>
    <row r="13" spans="1:17" ht="12.75">
      <c r="A13" s="5" t="s">
        <v>4</v>
      </c>
      <c r="B13" s="5" t="s">
        <v>5</v>
      </c>
      <c r="F13" s="6"/>
      <c r="G13" s="6"/>
      <c r="H13" s="9"/>
      <c r="K13" s="8">
        <f>$A$10*10000</f>
        <v>1518879317.0407615</v>
      </c>
      <c r="L13" s="13"/>
      <c r="M13" s="11"/>
      <c r="N13" s="11"/>
      <c r="O13" s="22">
        <f>SUM(O14:O129)</f>
        <v>12.657327642006345</v>
      </c>
      <c r="P13" s="5" t="s">
        <v>4</v>
      </c>
      <c r="Q13" s="5" t="s">
        <v>5</v>
      </c>
    </row>
    <row r="14" spans="1:17" ht="12.75">
      <c r="A14">
        <v>0</v>
      </c>
      <c r="B14">
        <v>0.007475</v>
      </c>
      <c r="E14" s="16">
        <f>A5</f>
        <v>70</v>
      </c>
      <c r="F14" s="17">
        <f>10000</f>
        <v>10000</v>
      </c>
      <c r="G14" s="18">
        <f>IF(E14="","",(1+$F$7)^(E14-$A$5))</f>
        <v>1</v>
      </c>
      <c r="H14" s="9">
        <f aca="true" t="shared" si="0" ref="H14:H64">IF(E14="","",$A$9*F14*G14)</f>
        <v>120000000</v>
      </c>
      <c r="I14" s="8">
        <f>IF(E14="","",K13-H14)</f>
        <v>1398879317.0407615</v>
      </c>
      <c r="J14" s="9">
        <f>IF(E14="","",I14*((1+$A$7)*(1+$F$7)-1))</f>
        <v>19584310.43857068</v>
      </c>
      <c r="K14" s="8">
        <f>IF(E14="","",I14+J14)</f>
        <v>1418463627.4793322</v>
      </c>
      <c r="L14" s="19">
        <v>1</v>
      </c>
      <c r="M14" s="20">
        <v>1</v>
      </c>
      <c r="N14" s="21">
        <v>1</v>
      </c>
      <c r="O14" s="22">
        <f>L14*M14*N14</f>
        <v>1</v>
      </c>
      <c r="P14">
        <v>0</v>
      </c>
      <c r="Q14">
        <v>0.002311</v>
      </c>
    </row>
    <row r="15" spans="1:17" ht="12.75">
      <c r="A15">
        <v>1</v>
      </c>
      <c r="B15">
        <v>0.000508</v>
      </c>
      <c r="E15" s="16">
        <f>IF(E14&lt;MAX($A$14:$A$129),E14+1,"")</f>
        <v>71</v>
      </c>
      <c r="F15" s="17">
        <f>IF(E15="","",(1-VLOOKUP(E14,$A$14:$B$129,2,FALSE))*F14)</f>
        <v>9729.35</v>
      </c>
      <c r="G15" s="18">
        <f aca="true" t="shared" si="1" ref="G15:G78">IF(E15="","",(1+$F$7)^(E15-$A$5))</f>
        <v>1</v>
      </c>
      <c r="H15" s="15">
        <f t="shared" si="0"/>
        <v>116752200</v>
      </c>
      <c r="I15" s="8">
        <f aca="true" t="shared" si="2" ref="I15:I78">IF(E15="","",K14-H15)</f>
        <v>1301711427.4793322</v>
      </c>
      <c r="J15" s="9">
        <f aca="true" t="shared" si="3" ref="J15:J78">IF(E15="","",I15*((1+$A$7)*(1+$F$7)-1))</f>
        <v>18223959.984710667</v>
      </c>
      <c r="K15" s="8">
        <f aca="true" t="shared" si="4" ref="K15:K78">IF(E15="","",I15+J15)</f>
        <v>1319935387.464043</v>
      </c>
      <c r="L15" s="19">
        <f>IF(E15="","",L14*(1+$F$7))</f>
        <v>1</v>
      </c>
      <c r="M15" s="20">
        <f>IF(E15="","",(1-VLOOKUP(E14,$A$14:$B$129,2,FALSE))*M14)</f>
        <v>0.972935</v>
      </c>
      <c r="N15" s="21">
        <f>IF(E15="","",N14/((1+$A$7)*(1+$F$7)))</f>
        <v>0.9861932938856016</v>
      </c>
      <c r="O15" s="22">
        <f>IF(E15="","",L15*M15*N15)</f>
        <v>0.9595019723865879</v>
      </c>
      <c r="P15">
        <v>1</v>
      </c>
      <c r="Q15">
        <v>0.000906</v>
      </c>
    </row>
    <row r="16" spans="1:17" ht="12.75">
      <c r="A16">
        <v>2</v>
      </c>
      <c r="B16">
        <v>0.000326</v>
      </c>
      <c r="E16" s="16">
        <f aca="true" t="shared" si="5" ref="E16:E79">IF(E15&lt;MAX($A$14:$A$129),E15+1,"")</f>
        <v>72</v>
      </c>
      <c r="F16" s="17">
        <f aca="true" t="shared" si="6" ref="F16:F64">IF(E16="","",(1-VLOOKUP(E15,$A$14:$B$129,2,FALSE))*F15)</f>
        <v>9443.66709595</v>
      </c>
      <c r="G16" s="18">
        <f t="shared" si="1"/>
        <v>1</v>
      </c>
      <c r="H16" s="15">
        <f t="shared" si="0"/>
        <v>113324005.15140001</v>
      </c>
      <c r="I16" s="8">
        <f t="shared" si="2"/>
        <v>1206611382.3126428</v>
      </c>
      <c r="J16" s="9">
        <f t="shared" si="3"/>
        <v>16892559.352377016</v>
      </c>
      <c r="K16" s="8">
        <f t="shared" si="4"/>
        <v>1223503941.6650198</v>
      </c>
      <c r="L16" s="19">
        <f aca="true" t="shared" si="7" ref="L16:L79">IF(E16="","",L15*(1+$F$7))</f>
        <v>1</v>
      </c>
      <c r="M16" s="20">
        <f aca="true" t="shared" si="8" ref="M16:M79">IF(E16="","",(1-VLOOKUP(E15,$A$14:$B$129,2,FALSE))*M15)</f>
        <v>0.944366709595</v>
      </c>
      <c r="N16" s="21">
        <f aca="true" t="shared" si="9" ref="N16:N79">IF(E16="","",N15/((1+$A$7)*(1+$F$7)))</f>
        <v>0.9725772129049326</v>
      </c>
      <c r="O16" s="22">
        <f aca="true" t="shared" si="10" ref="O16:O79">IF(E16="","",L16*M16*N16)</f>
        <v>0.918469542378107</v>
      </c>
      <c r="P16">
        <v>2</v>
      </c>
      <c r="Q16">
        <v>0.000504</v>
      </c>
    </row>
    <row r="17" spans="1:17" ht="12.75">
      <c r="A17">
        <v>3</v>
      </c>
      <c r="B17">
        <v>0.00025</v>
      </c>
      <c r="E17" s="16">
        <f t="shared" si="5"/>
        <v>73</v>
      </c>
      <c r="F17" s="17">
        <f t="shared" si="6"/>
        <v>9141.176995199627</v>
      </c>
      <c r="G17" s="18">
        <f t="shared" si="1"/>
        <v>1</v>
      </c>
      <c r="H17" s="15">
        <f t="shared" si="0"/>
        <v>109694123.94239552</v>
      </c>
      <c r="I17" s="8">
        <f t="shared" si="2"/>
        <v>1113809817.7226243</v>
      </c>
      <c r="J17" s="9">
        <f t="shared" si="3"/>
        <v>15593337.448116753</v>
      </c>
      <c r="K17" s="8">
        <f t="shared" si="4"/>
        <v>1129403155.170741</v>
      </c>
      <c r="L17" s="19">
        <f t="shared" si="7"/>
        <v>1</v>
      </c>
      <c r="M17" s="20">
        <f t="shared" si="8"/>
        <v>0.9141176995199626</v>
      </c>
      <c r="N17" s="21">
        <f t="shared" si="9"/>
        <v>0.9591491251527935</v>
      </c>
      <c r="O17" s="22">
        <f t="shared" si="10"/>
        <v>0.8767751917812563</v>
      </c>
      <c r="P17">
        <v>3</v>
      </c>
      <c r="Q17">
        <v>0.000408</v>
      </c>
    </row>
    <row r="18" spans="1:17" ht="12.75">
      <c r="A18">
        <v>4</v>
      </c>
      <c r="B18">
        <v>0.000208</v>
      </c>
      <c r="E18" s="16">
        <f t="shared" si="5"/>
        <v>74</v>
      </c>
      <c r="F18" s="17">
        <f t="shared" si="6"/>
        <v>8819.608670862493</v>
      </c>
      <c r="G18" s="18">
        <f t="shared" si="1"/>
        <v>1</v>
      </c>
      <c r="H18" s="15">
        <f t="shared" si="0"/>
        <v>105835304.05034992</v>
      </c>
      <c r="I18" s="8">
        <f t="shared" si="2"/>
        <v>1023567851.1203911</v>
      </c>
      <c r="J18" s="9">
        <f t="shared" si="3"/>
        <v>14329949.915685488</v>
      </c>
      <c r="K18" s="8">
        <f t="shared" si="4"/>
        <v>1037897801.0360767</v>
      </c>
      <c r="L18" s="19">
        <f t="shared" si="7"/>
        <v>1</v>
      </c>
      <c r="M18" s="20">
        <f t="shared" si="8"/>
        <v>0.8819608670862493</v>
      </c>
      <c r="N18" s="21">
        <f t="shared" si="9"/>
        <v>0.9459064350619265</v>
      </c>
      <c r="O18" s="22">
        <f t="shared" si="10"/>
        <v>0.8342524596496796</v>
      </c>
      <c r="P18">
        <v>4</v>
      </c>
      <c r="Q18">
        <v>0.000357</v>
      </c>
    </row>
    <row r="19" spans="1:17" ht="12.75">
      <c r="A19">
        <v>5</v>
      </c>
      <c r="B19">
        <v>0.000191</v>
      </c>
      <c r="E19" s="16">
        <f t="shared" si="5"/>
        <v>75</v>
      </c>
      <c r="F19" s="17">
        <f t="shared" si="6"/>
        <v>8477.989948605305</v>
      </c>
      <c r="G19" s="18">
        <f t="shared" si="1"/>
        <v>1</v>
      </c>
      <c r="H19" s="15">
        <f t="shared" si="0"/>
        <v>101735879.38326366</v>
      </c>
      <c r="I19" s="8">
        <f t="shared" si="2"/>
        <v>936161921.652813</v>
      </c>
      <c r="J19" s="9">
        <f t="shared" si="3"/>
        <v>13106266.903139394</v>
      </c>
      <c r="K19" s="8">
        <f t="shared" si="4"/>
        <v>949268188.5559523</v>
      </c>
      <c r="L19" s="19">
        <f t="shared" si="7"/>
        <v>1</v>
      </c>
      <c r="M19" s="20">
        <f t="shared" si="8"/>
        <v>0.8477989948605305</v>
      </c>
      <c r="N19" s="21">
        <f t="shared" si="9"/>
        <v>0.9328465829013082</v>
      </c>
      <c r="O19" s="22">
        <f t="shared" si="10"/>
        <v>0.7908663953428096</v>
      </c>
      <c r="P19">
        <v>5</v>
      </c>
      <c r="Q19">
        <v>0.000324</v>
      </c>
    </row>
    <row r="20" spans="1:17" ht="12.75">
      <c r="A20">
        <v>6</v>
      </c>
      <c r="B20">
        <v>0.000182</v>
      </c>
      <c r="E20" s="16">
        <f t="shared" si="5"/>
        <v>76</v>
      </c>
      <c r="F20" s="17">
        <f t="shared" si="6"/>
        <v>8118.404482925161</v>
      </c>
      <c r="G20" s="18">
        <f t="shared" si="1"/>
        <v>1</v>
      </c>
      <c r="H20" s="15">
        <f t="shared" si="0"/>
        <v>97420853.79510193</v>
      </c>
      <c r="I20" s="8">
        <f t="shared" si="2"/>
        <v>851847334.7608504</v>
      </c>
      <c r="J20" s="9">
        <f t="shared" si="3"/>
        <v>11925862.686651917</v>
      </c>
      <c r="K20" s="8">
        <f t="shared" si="4"/>
        <v>863773197.4475024</v>
      </c>
      <c r="L20" s="19">
        <f t="shared" si="7"/>
        <v>1</v>
      </c>
      <c r="M20" s="20">
        <f t="shared" si="8"/>
        <v>0.811840448292516</v>
      </c>
      <c r="N20" s="21">
        <f t="shared" si="9"/>
        <v>0.919967044281369</v>
      </c>
      <c r="O20" s="22">
        <f t="shared" si="10"/>
        <v>0.7468664576437275</v>
      </c>
      <c r="P20">
        <v>6</v>
      </c>
      <c r="Q20">
        <v>0.000301</v>
      </c>
    </row>
    <row r="21" spans="1:17" ht="12.75">
      <c r="A21">
        <v>7</v>
      </c>
      <c r="B21">
        <v>0.000171</v>
      </c>
      <c r="E21" s="16">
        <f t="shared" si="5"/>
        <v>77</v>
      </c>
      <c r="F21" s="17">
        <f t="shared" si="6"/>
        <v>7743.569629544023</v>
      </c>
      <c r="G21" s="18">
        <f t="shared" si="1"/>
        <v>1</v>
      </c>
      <c r="H21" s="15">
        <f t="shared" si="0"/>
        <v>92922835.55452828</v>
      </c>
      <c r="I21" s="8">
        <f t="shared" si="2"/>
        <v>770850361.8929741</v>
      </c>
      <c r="J21" s="9">
        <f t="shared" si="3"/>
        <v>10791905.066501647</v>
      </c>
      <c r="K21" s="8">
        <f t="shared" si="4"/>
        <v>781642266.9594758</v>
      </c>
      <c r="L21" s="19">
        <f t="shared" si="7"/>
        <v>1</v>
      </c>
      <c r="M21" s="20">
        <f t="shared" si="8"/>
        <v>0.7743569629544023</v>
      </c>
      <c r="N21" s="21">
        <f t="shared" si="9"/>
        <v>0.9072653296660443</v>
      </c>
      <c r="O21" s="22">
        <f t="shared" si="10"/>
        <v>0.7025472252740227</v>
      </c>
      <c r="P21">
        <v>7</v>
      </c>
      <c r="Q21">
        <v>0.000286</v>
      </c>
    </row>
    <row r="22" spans="1:17" ht="12.75">
      <c r="A22">
        <v>8</v>
      </c>
      <c r="B22">
        <v>0.000152</v>
      </c>
      <c r="E22" s="16">
        <f t="shared" si="5"/>
        <v>78</v>
      </c>
      <c r="F22" s="17">
        <f t="shared" si="6"/>
        <v>7353.874487937221</v>
      </c>
      <c r="G22" s="18">
        <f t="shared" si="1"/>
        <v>1</v>
      </c>
      <c r="H22" s="15">
        <f t="shared" si="0"/>
        <v>88246493.85524665</v>
      </c>
      <c r="I22" s="8">
        <f t="shared" si="2"/>
        <v>693395773.1042291</v>
      </c>
      <c r="J22" s="9">
        <f t="shared" si="3"/>
        <v>9707540.823459215</v>
      </c>
      <c r="K22" s="8">
        <f t="shared" si="4"/>
        <v>703103313.9276884</v>
      </c>
      <c r="L22" s="19">
        <f t="shared" si="7"/>
        <v>1</v>
      </c>
      <c r="M22" s="20">
        <f t="shared" si="8"/>
        <v>0.735387448793722</v>
      </c>
      <c r="N22" s="21">
        <f t="shared" si="9"/>
        <v>0.8947389838915625</v>
      </c>
      <c r="O22" s="22">
        <f t="shared" si="10"/>
        <v>0.6579798187003032</v>
      </c>
      <c r="P22">
        <v>8</v>
      </c>
      <c r="Q22">
        <v>0.000328</v>
      </c>
    </row>
    <row r="23" spans="1:17" ht="12.75">
      <c r="A23">
        <v>9</v>
      </c>
      <c r="B23">
        <v>0.000125</v>
      </c>
      <c r="E23" s="16">
        <f t="shared" si="5"/>
        <v>79</v>
      </c>
      <c r="F23" s="17">
        <f t="shared" si="6"/>
        <v>6948.786311769199</v>
      </c>
      <c r="G23" s="18">
        <f t="shared" si="1"/>
        <v>1</v>
      </c>
      <c r="H23" s="15">
        <f t="shared" si="0"/>
        <v>83385435.74123038</v>
      </c>
      <c r="I23" s="8">
        <f t="shared" si="2"/>
        <v>619717878.186458</v>
      </c>
      <c r="J23" s="9">
        <f t="shared" si="3"/>
        <v>8676050.29461042</v>
      </c>
      <c r="K23" s="8">
        <f t="shared" si="4"/>
        <v>628393928.4810684</v>
      </c>
      <c r="L23" s="19">
        <f t="shared" si="7"/>
        <v>1</v>
      </c>
      <c r="M23" s="20">
        <f t="shared" si="8"/>
        <v>0.6948786311769197</v>
      </c>
      <c r="N23" s="21">
        <f t="shared" si="9"/>
        <v>0.8823855856918762</v>
      </c>
      <c r="O23" s="22">
        <f t="shared" si="10"/>
        <v>0.6131508879558155</v>
      </c>
      <c r="P23">
        <v>9</v>
      </c>
      <c r="Q23">
        <v>0.000362</v>
      </c>
    </row>
    <row r="24" spans="1:17" ht="12.75">
      <c r="A24">
        <v>10</v>
      </c>
      <c r="B24">
        <v>0.000105</v>
      </c>
      <c r="E24" s="16">
        <f t="shared" si="5"/>
        <v>80</v>
      </c>
      <c r="F24" s="17">
        <f t="shared" si="6"/>
        <v>6528.398637479785</v>
      </c>
      <c r="G24" s="18">
        <f t="shared" si="1"/>
        <v>1</v>
      </c>
      <c r="H24" s="15">
        <f t="shared" si="0"/>
        <v>78340783.64975742</v>
      </c>
      <c r="I24" s="8">
        <f t="shared" si="2"/>
        <v>550053144.831311</v>
      </c>
      <c r="J24" s="9">
        <f t="shared" si="3"/>
        <v>7700744.027638361</v>
      </c>
      <c r="K24" s="8">
        <f t="shared" si="4"/>
        <v>557753888.8589493</v>
      </c>
      <c r="L24" s="19">
        <f t="shared" si="7"/>
        <v>1</v>
      </c>
      <c r="M24" s="20">
        <f t="shared" si="8"/>
        <v>0.6528398637479784</v>
      </c>
      <c r="N24" s="21">
        <f t="shared" si="9"/>
        <v>0.8702027472306472</v>
      </c>
      <c r="O24" s="22">
        <f t="shared" si="10"/>
        <v>0.5681030429351722</v>
      </c>
      <c r="P24">
        <v>10</v>
      </c>
      <c r="Q24">
        <v>0.00039</v>
      </c>
    </row>
    <row r="25" spans="1:17" ht="12.75">
      <c r="A25">
        <v>11</v>
      </c>
      <c r="B25">
        <v>0.000111</v>
      </c>
      <c r="E25" s="16">
        <f t="shared" si="5"/>
        <v>81</v>
      </c>
      <c r="F25" s="17">
        <f t="shared" si="6"/>
        <v>6093.888009365043</v>
      </c>
      <c r="G25" s="18">
        <f t="shared" si="1"/>
        <v>1</v>
      </c>
      <c r="H25" s="15">
        <f t="shared" si="0"/>
        <v>73126656.11238052</v>
      </c>
      <c r="I25" s="8">
        <f t="shared" si="2"/>
        <v>484627232.7465688</v>
      </c>
      <c r="J25" s="9">
        <f t="shared" si="3"/>
        <v>6784781.258451969</v>
      </c>
      <c r="K25" s="8">
        <f t="shared" si="4"/>
        <v>491412014.0050208</v>
      </c>
      <c r="L25" s="19">
        <f t="shared" si="7"/>
        <v>1</v>
      </c>
      <c r="M25" s="20">
        <f t="shared" si="8"/>
        <v>0.6093888009365043</v>
      </c>
      <c r="N25" s="21">
        <f t="shared" si="9"/>
        <v>0.8581881136396915</v>
      </c>
      <c r="O25" s="22">
        <f t="shared" si="10"/>
        <v>0.5229702255488521</v>
      </c>
      <c r="P25">
        <v>11</v>
      </c>
      <c r="Q25">
        <v>0.000413</v>
      </c>
    </row>
    <row r="26" spans="1:17" ht="12.75">
      <c r="A26">
        <v>12</v>
      </c>
      <c r="B26">
        <v>0.000162</v>
      </c>
      <c r="E26" s="16">
        <f t="shared" si="5"/>
        <v>82</v>
      </c>
      <c r="F26" s="17">
        <f t="shared" si="6"/>
        <v>5649.119499113526</v>
      </c>
      <c r="G26" s="18">
        <f t="shared" si="1"/>
        <v>1</v>
      </c>
      <c r="H26" s="15">
        <f t="shared" si="0"/>
        <v>67789433.98936231</v>
      </c>
      <c r="I26" s="8">
        <f t="shared" si="2"/>
        <v>423622580.0156585</v>
      </c>
      <c r="J26" s="9">
        <f t="shared" si="3"/>
        <v>5930716.120219224</v>
      </c>
      <c r="K26" s="8">
        <f t="shared" si="4"/>
        <v>429553296.1358777</v>
      </c>
      <c r="L26" s="19">
        <f t="shared" si="7"/>
        <v>1</v>
      </c>
      <c r="M26" s="20">
        <f t="shared" si="8"/>
        <v>0.5649119499113526</v>
      </c>
      <c r="N26" s="21">
        <f t="shared" si="9"/>
        <v>0.8463393625637983</v>
      </c>
      <c r="O26" s="22">
        <f t="shared" si="10"/>
        <v>0.4781072195926465</v>
      </c>
      <c r="P26">
        <v>12</v>
      </c>
      <c r="Q26">
        <v>0.000431</v>
      </c>
    </row>
    <row r="27" spans="1:17" ht="12.75">
      <c r="A27">
        <v>13</v>
      </c>
      <c r="B27">
        <v>0.000274</v>
      </c>
      <c r="E27" s="16">
        <f t="shared" si="5"/>
        <v>83</v>
      </c>
      <c r="F27" s="17">
        <f t="shared" si="6"/>
        <v>5198.986359185162</v>
      </c>
      <c r="G27" s="18">
        <f t="shared" si="1"/>
        <v>1</v>
      </c>
      <c r="H27" s="15">
        <f t="shared" si="0"/>
        <v>62387836.31022194</v>
      </c>
      <c r="I27" s="8">
        <f t="shared" si="2"/>
        <v>367165459.8256558</v>
      </c>
      <c r="J27" s="9">
        <f t="shared" si="3"/>
        <v>5140316.4375591865</v>
      </c>
      <c r="K27" s="8">
        <f t="shared" si="4"/>
        <v>372305776.263215</v>
      </c>
      <c r="L27" s="19">
        <f t="shared" si="7"/>
        <v>1</v>
      </c>
      <c r="M27" s="20">
        <f t="shared" si="8"/>
        <v>0.5198986359185163</v>
      </c>
      <c r="N27" s="21">
        <f t="shared" si="9"/>
        <v>0.8346542037118326</v>
      </c>
      <c r="O27" s="22">
        <f t="shared" si="10"/>
        <v>0.4339355819734372</v>
      </c>
      <c r="P27">
        <v>13</v>
      </c>
      <c r="Q27">
        <v>0.000446</v>
      </c>
    </row>
    <row r="28" spans="1:17" ht="12.75">
      <c r="A28">
        <v>14</v>
      </c>
      <c r="B28">
        <v>0.000431</v>
      </c>
      <c r="E28" s="16">
        <f t="shared" si="5"/>
        <v>84</v>
      </c>
      <c r="F28" s="17">
        <f t="shared" si="6"/>
        <v>4748.790533384241</v>
      </c>
      <c r="G28" s="18">
        <f t="shared" si="1"/>
        <v>1</v>
      </c>
      <c r="H28" s="15">
        <f t="shared" si="0"/>
        <v>56985486.400610894</v>
      </c>
      <c r="I28" s="8">
        <f t="shared" si="2"/>
        <v>315320289.86260414</v>
      </c>
      <c r="J28" s="9">
        <f t="shared" si="3"/>
        <v>4414484.058076462</v>
      </c>
      <c r="K28" s="8">
        <f t="shared" si="4"/>
        <v>319734773.9206806</v>
      </c>
      <c r="L28" s="19">
        <f t="shared" si="7"/>
        <v>1</v>
      </c>
      <c r="M28" s="20">
        <f t="shared" si="8"/>
        <v>0.4748790533384242</v>
      </c>
      <c r="N28" s="21">
        <f t="shared" si="9"/>
        <v>0.8231303784140361</v>
      </c>
      <c r="O28" s="22">
        <f t="shared" si="10"/>
        <v>0.39088737487535635</v>
      </c>
      <c r="P28">
        <v>14</v>
      </c>
      <c r="Q28">
        <v>0.000458</v>
      </c>
    </row>
    <row r="29" spans="1:17" ht="12.75">
      <c r="A29">
        <v>15</v>
      </c>
      <c r="B29">
        <v>0.000608</v>
      </c>
      <c r="E29" s="16">
        <f t="shared" si="5"/>
        <v>85</v>
      </c>
      <c r="F29" s="17">
        <f t="shared" si="6"/>
        <v>4302.342488969188</v>
      </c>
      <c r="G29" s="18">
        <f t="shared" si="1"/>
        <v>1</v>
      </c>
      <c r="H29" s="15">
        <f t="shared" si="0"/>
        <v>51628109.86763025</v>
      </c>
      <c r="I29" s="8">
        <f t="shared" si="2"/>
        <v>268106664.05305034</v>
      </c>
      <c r="J29" s="9">
        <f t="shared" si="3"/>
        <v>3753493.296742708</v>
      </c>
      <c r="K29" s="8">
        <f t="shared" si="4"/>
        <v>271860157.3497931</v>
      </c>
      <c r="L29" s="19">
        <f t="shared" si="7"/>
        <v>1</v>
      </c>
      <c r="M29" s="20">
        <f t="shared" si="8"/>
        <v>0.4302342488969189</v>
      </c>
      <c r="N29" s="21">
        <f t="shared" si="9"/>
        <v>0.81176565918544</v>
      </c>
      <c r="O29" s="22">
        <f t="shared" si="10"/>
        <v>0.34924938865996</v>
      </c>
      <c r="P29">
        <v>15</v>
      </c>
      <c r="Q29">
        <v>0.00047</v>
      </c>
    </row>
    <row r="30" spans="1:17" ht="12.75">
      <c r="A30">
        <v>16</v>
      </c>
      <c r="B30">
        <v>0.000777</v>
      </c>
      <c r="E30" s="16">
        <f t="shared" si="5"/>
        <v>86</v>
      </c>
      <c r="F30" s="17">
        <f t="shared" si="6"/>
        <v>3861.360988534824</v>
      </c>
      <c r="G30" s="18">
        <f t="shared" si="1"/>
        <v>1</v>
      </c>
      <c r="H30" s="15">
        <f t="shared" si="0"/>
        <v>46336331.86241789</v>
      </c>
      <c r="I30" s="8">
        <f t="shared" si="2"/>
        <v>225523825.4873752</v>
      </c>
      <c r="J30" s="9">
        <f t="shared" si="3"/>
        <v>3157333.5568232555</v>
      </c>
      <c r="K30" s="8">
        <f t="shared" si="4"/>
        <v>228681159.04419845</v>
      </c>
      <c r="L30" s="19">
        <f t="shared" si="7"/>
        <v>1</v>
      </c>
      <c r="M30" s="20">
        <f t="shared" si="8"/>
        <v>0.38613609885348255</v>
      </c>
      <c r="N30" s="21">
        <f t="shared" si="9"/>
        <v>0.8005578492953057</v>
      </c>
      <c r="O30" s="22">
        <f t="shared" si="10"/>
        <v>0.3091242848334235</v>
      </c>
      <c r="P30">
        <v>16</v>
      </c>
      <c r="Q30">
        <v>0.000481</v>
      </c>
    </row>
    <row r="31" spans="1:17" ht="12.75">
      <c r="A31">
        <v>17</v>
      </c>
      <c r="B31">
        <v>0.000935</v>
      </c>
      <c r="E31" s="16">
        <f t="shared" si="5"/>
        <v>87</v>
      </c>
      <c r="F31" s="17">
        <f t="shared" si="6"/>
        <v>3430.2786477747964</v>
      </c>
      <c r="G31" s="18">
        <f t="shared" si="1"/>
        <v>1</v>
      </c>
      <c r="H31" s="15">
        <f t="shared" si="0"/>
        <v>41163343.773297556</v>
      </c>
      <c r="I31" s="8">
        <f t="shared" si="2"/>
        <v>187517815.2709009</v>
      </c>
      <c r="J31" s="9">
        <f t="shared" si="3"/>
        <v>2625249.413792615</v>
      </c>
      <c r="K31" s="8">
        <f t="shared" si="4"/>
        <v>190143064.68469352</v>
      </c>
      <c r="L31" s="19">
        <f t="shared" si="7"/>
        <v>1</v>
      </c>
      <c r="M31" s="20">
        <f t="shared" si="8"/>
        <v>0.34302786477747976</v>
      </c>
      <c r="N31" s="21">
        <f t="shared" si="9"/>
        <v>0.7895047823425105</v>
      </c>
      <c r="O31" s="22">
        <f t="shared" si="10"/>
        <v>0.2708221397185603</v>
      </c>
      <c r="P31">
        <v>17</v>
      </c>
      <c r="Q31">
        <v>0.000495</v>
      </c>
    </row>
    <row r="32" spans="1:17" ht="12.75">
      <c r="A32">
        <v>18</v>
      </c>
      <c r="B32">
        <v>0.001064</v>
      </c>
      <c r="E32" s="16">
        <f t="shared" si="5"/>
        <v>88</v>
      </c>
      <c r="F32" s="17">
        <f t="shared" si="6"/>
        <v>3013.595839872296</v>
      </c>
      <c r="G32" s="18">
        <f t="shared" si="1"/>
        <v>1</v>
      </c>
      <c r="H32" s="15">
        <f t="shared" si="0"/>
        <v>36163150.078467555</v>
      </c>
      <c r="I32" s="8">
        <f t="shared" si="2"/>
        <v>153979914.60622597</v>
      </c>
      <c r="J32" s="9">
        <f t="shared" si="3"/>
        <v>2155718.8044871655</v>
      </c>
      <c r="K32" s="8">
        <f t="shared" si="4"/>
        <v>156135633.41071314</v>
      </c>
      <c r="L32" s="19">
        <f t="shared" si="7"/>
        <v>1</v>
      </c>
      <c r="M32" s="20">
        <f t="shared" si="8"/>
        <v>0.30135958398722973</v>
      </c>
      <c r="N32" s="21">
        <f t="shared" si="9"/>
        <v>0.7786043218367954</v>
      </c>
      <c r="O32" s="22">
        <f t="shared" si="10"/>
        <v>0.2346398745193958</v>
      </c>
      <c r="P32">
        <v>18</v>
      </c>
      <c r="Q32">
        <v>0.00051</v>
      </c>
    </row>
    <row r="33" spans="1:17" ht="12.75">
      <c r="A33">
        <v>19</v>
      </c>
      <c r="B33">
        <v>0.001166</v>
      </c>
      <c r="E33" s="16">
        <f t="shared" si="5"/>
        <v>89</v>
      </c>
      <c r="F33" s="17">
        <f t="shared" si="6"/>
        <v>2615.7318763048356</v>
      </c>
      <c r="G33" s="18">
        <f t="shared" si="1"/>
        <v>1</v>
      </c>
      <c r="H33" s="15">
        <f t="shared" si="0"/>
        <v>31388782.51565803</v>
      </c>
      <c r="I33" s="8">
        <f t="shared" si="2"/>
        <v>124746850.89505512</v>
      </c>
      <c r="J33" s="9">
        <f t="shared" si="3"/>
        <v>1746455.912530773</v>
      </c>
      <c r="K33" s="8">
        <f t="shared" si="4"/>
        <v>126493306.8075859</v>
      </c>
      <c r="L33" s="19">
        <f t="shared" si="7"/>
        <v>1</v>
      </c>
      <c r="M33" s="20">
        <f t="shared" si="8"/>
        <v>0.2615731876304837</v>
      </c>
      <c r="N33" s="21">
        <f t="shared" si="9"/>
        <v>0.7678543607857943</v>
      </c>
      <c r="O33" s="22">
        <f t="shared" si="10"/>
        <v>0.2008501127867077</v>
      </c>
      <c r="P33">
        <v>19</v>
      </c>
      <c r="Q33">
        <v>0.000528</v>
      </c>
    </row>
    <row r="34" spans="1:17" ht="12.75">
      <c r="A34">
        <v>20</v>
      </c>
      <c r="B34">
        <v>0.001266</v>
      </c>
      <c r="E34" s="16">
        <f t="shared" si="5"/>
        <v>90</v>
      </c>
      <c r="F34" s="17">
        <f t="shared" si="6"/>
        <v>2240.847799524703</v>
      </c>
      <c r="G34" s="18">
        <f t="shared" si="1"/>
        <v>1</v>
      </c>
      <c r="H34" s="15">
        <f t="shared" si="0"/>
        <v>26890173.594296437</v>
      </c>
      <c r="I34" s="8">
        <f t="shared" si="2"/>
        <v>99603133.21328945</v>
      </c>
      <c r="J34" s="9">
        <f t="shared" si="3"/>
        <v>1394443.8649860537</v>
      </c>
      <c r="K34" s="8">
        <f t="shared" si="4"/>
        <v>100997577.0782755</v>
      </c>
      <c r="L34" s="19">
        <f t="shared" si="7"/>
        <v>1</v>
      </c>
      <c r="M34" s="20">
        <f t="shared" si="8"/>
        <v>0.22408477995247042</v>
      </c>
      <c r="N34" s="21">
        <f t="shared" si="9"/>
        <v>0.7572528212877655</v>
      </c>
      <c r="O34" s="22">
        <f t="shared" si="10"/>
        <v>0.16968883182665634</v>
      </c>
      <c r="P34">
        <v>20</v>
      </c>
      <c r="Q34">
        <v>0.000549</v>
      </c>
    </row>
    <row r="35" spans="1:17" ht="12.75">
      <c r="A35">
        <v>21</v>
      </c>
      <c r="B35">
        <v>0.00136</v>
      </c>
      <c r="E35" s="16">
        <f t="shared" si="5"/>
        <v>91</v>
      </c>
      <c r="F35" s="17">
        <f t="shared" si="6"/>
        <v>1892.658145891156</v>
      </c>
      <c r="G35" s="18">
        <f t="shared" si="1"/>
        <v>1</v>
      </c>
      <c r="H35" s="15">
        <f t="shared" si="0"/>
        <v>22711897.750693873</v>
      </c>
      <c r="I35" s="8">
        <f t="shared" si="2"/>
        <v>78285679.32758163</v>
      </c>
      <c r="J35" s="9">
        <f t="shared" si="3"/>
        <v>1095999.5105861437</v>
      </c>
      <c r="K35" s="8">
        <f t="shared" si="4"/>
        <v>79381678.83816777</v>
      </c>
      <c r="L35" s="19">
        <f t="shared" si="7"/>
        <v>1</v>
      </c>
      <c r="M35" s="20">
        <f t="shared" si="8"/>
        <v>0.1892658145891157</v>
      </c>
      <c r="N35" s="21">
        <f t="shared" si="9"/>
        <v>0.7467976541299463</v>
      </c>
      <c r="O35" s="22">
        <f t="shared" si="10"/>
        <v>0.14134326634214497</v>
      </c>
      <c r="P35">
        <v>21</v>
      </c>
      <c r="Q35">
        <v>0.000573</v>
      </c>
    </row>
    <row r="36" spans="1:17" ht="12.75">
      <c r="A36">
        <v>22</v>
      </c>
      <c r="B36">
        <v>0.001419</v>
      </c>
      <c r="E36" s="16">
        <f t="shared" si="5"/>
        <v>92</v>
      </c>
      <c r="F36" s="17">
        <f t="shared" si="6"/>
        <v>1574.252480691595</v>
      </c>
      <c r="G36" s="18">
        <f t="shared" si="1"/>
        <v>1</v>
      </c>
      <c r="H36" s="15">
        <f t="shared" si="0"/>
        <v>18891029.76829914</v>
      </c>
      <c r="I36" s="8">
        <f t="shared" si="2"/>
        <v>60490649.06986863</v>
      </c>
      <c r="J36" s="9">
        <f t="shared" si="3"/>
        <v>846869.0869781616</v>
      </c>
      <c r="K36" s="8">
        <f t="shared" si="4"/>
        <v>61337518.15684679</v>
      </c>
      <c r="L36" s="19">
        <f t="shared" si="7"/>
        <v>1</v>
      </c>
      <c r="M36" s="20">
        <f t="shared" si="8"/>
        <v>0.1574252480691596</v>
      </c>
      <c r="N36" s="21">
        <f t="shared" si="9"/>
        <v>0.7364868383924519</v>
      </c>
      <c r="O36" s="22">
        <f t="shared" si="10"/>
        <v>0.1159416232336028</v>
      </c>
      <c r="P36">
        <v>22</v>
      </c>
      <c r="Q36">
        <v>0.000599</v>
      </c>
    </row>
    <row r="37" spans="1:17" ht="12.75">
      <c r="A37">
        <v>23</v>
      </c>
      <c r="B37">
        <v>0.001435</v>
      </c>
      <c r="E37" s="16">
        <f t="shared" si="5"/>
        <v>93</v>
      </c>
      <c r="F37" s="17">
        <f t="shared" si="6"/>
        <v>1287.9274395034076</v>
      </c>
      <c r="G37" s="18">
        <f t="shared" si="1"/>
        <v>1</v>
      </c>
      <c r="H37" s="15">
        <f t="shared" si="0"/>
        <v>15455129.27404089</v>
      </c>
      <c r="I37" s="8">
        <f t="shared" si="2"/>
        <v>45882388.8828059</v>
      </c>
      <c r="J37" s="9">
        <f t="shared" si="3"/>
        <v>642353.4443592832</v>
      </c>
      <c r="K37" s="8">
        <f t="shared" si="4"/>
        <v>46524742.32716518</v>
      </c>
      <c r="L37" s="19">
        <f t="shared" si="7"/>
        <v>1</v>
      </c>
      <c r="M37" s="20">
        <f t="shared" si="8"/>
        <v>0.12879274395034085</v>
      </c>
      <c r="N37" s="21">
        <f t="shared" si="9"/>
        <v>0.7263183810576448</v>
      </c>
      <c r="O37" s="22">
        <f t="shared" si="10"/>
        <v>0.09354453727798334</v>
      </c>
      <c r="P37">
        <v>23</v>
      </c>
      <c r="Q37">
        <v>0.000627</v>
      </c>
    </row>
    <row r="38" spans="1:17" ht="12.75">
      <c r="A38">
        <v>24</v>
      </c>
      <c r="B38">
        <v>0.001419</v>
      </c>
      <c r="E38" s="16">
        <f t="shared" si="5"/>
        <v>94</v>
      </c>
      <c r="F38" s="17">
        <f t="shared" si="6"/>
        <v>1035.0634935959456</v>
      </c>
      <c r="G38" s="18">
        <f t="shared" si="1"/>
        <v>1</v>
      </c>
      <c r="H38" s="15">
        <f t="shared" si="0"/>
        <v>12420761.923151348</v>
      </c>
      <c r="I38" s="8">
        <f t="shared" si="2"/>
        <v>34103980.40401383</v>
      </c>
      <c r="J38" s="9">
        <f t="shared" si="3"/>
        <v>477455.72565619403</v>
      </c>
      <c r="K38" s="8">
        <f t="shared" si="4"/>
        <v>34581436.129670024</v>
      </c>
      <c r="L38" s="19">
        <f t="shared" si="7"/>
        <v>1</v>
      </c>
      <c r="M38" s="20">
        <f t="shared" si="8"/>
        <v>0.10350634935959463</v>
      </c>
      <c r="N38" s="21">
        <f t="shared" si="9"/>
        <v>0.7162903166248963</v>
      </c>
      <c r="O38" s="22">
        <f t="shared" si="10"/>
        <v>0.07414059575547116</v>
      </c>
      <c r="P38">
        <v>24</v>
      </c>
      <c r="Q38">
        <v>0.000657</v>
      </c>
    </row>
    <row r="39" spans="1:17" ht="12.75">
      <c r="A39">
        <v>25</v>
      </c>
      <c r="B39">
        <v>0.00139</v>
      </c>
      <c r="E39" s="16">
        <f t="shared" si="5"/>
        <v>95</v>
      </c>
      <c r="F39" s="17">
        <f t="shared" si="6"/>
        <v>816.0523388589922</v>
      </c>
      <c r="G39" s="18">
        <f t="shared" si="1"/>
        <v>1</v>
      </c>
      <c r="H39" s="15">
        <f t="shared" si="0"/>
        <v>9792628.066307906</v>
      </c>
      <c r="I39" s="8">
        <f t="shared" si="2"/>
        <v>24788808.063362118</v>
      </c>
      <c r="J39" s="9">
        <f t="shared" si="3"/>
        <v>347043.31288706994</v>
      </c>
      <c r="K39" s="8">
        <f t="shared" si="4"/>
        <v>25135851.376249187</v>
      </c>
      <c r="L39" s="19">
        <f t="shared" si="7"/>
        <v>1</v>
      </c>
      <c r="M39" s="20">
        <f t="shared" si="8"/>
        <v>0.08160523388589928</v>
      </c>
      <c r="N39" s="21">
        <f t="shared" si="9"/>
        <v>0.7064007067306669</v>
      </c>
      <c r="O39" s="22">
        <f t="shared" si="10"/>
        <v>0.05764599488992062</v>
      </c>
      <c r="P39">
        <v>25</v>
      </c>
      <c r="Q39">
        <v>0.000686</v>
      </c>
    </row>
    <row r="40" spans="1:17" ht="12.75">
      <c r="A40">
        <v>26</v>
      </c>
      <c r="B40">
        <v>0.001365</v>
      </c>
      <c r="E40" s="16">
        <f t="shared" si="5"/>
        <v>96</v>
      </c>
      <c r="F40" s="17">
        <f t="shared" si="6"/>
        <v>630.2821041794369</v>
      </c>
      <c r="G40" s="18">
        <f t="shared" si="1"/>
        <v>1</v>
      </c>
      <c r="H40" s="15">
        <f t="shared" si="0"/>
        <v>7563385.250153244</v>
      </c>
      <c r="I40" s="8">
        <f t="shared" si="2"/>
        <v>17572466.126095943</v>
      </c>
      <c r="J40" s="9">
        <f t="shared" si="3"/>
        <v>246014.52576534342</v>
      </c>
      <c r="K40" s="8">
        <f t="shared" si="4"/>
        <v>17818480.651861288</v>
      </c>
      <c r="L40" s="19">
        <f t="shared" si="7"/>
        <v>1</v>
      </c>
      <c r="M40" s="20">
        <f t="shared" si="8"/>
        <v>0.06302821041794374</v>
      </c>
      <c r="N40" s="21">
        <f t="shared" si="9"/>
        <v>0.6966476397738333</v>
      </c>
      <c r="O40" s="22">
        <f t="shared" si="10"/>
        <v>0.04390845402682903</v>
      </c>
      <c r="P40">
        <v>26</v>
      </c>
      <c r="Q40">
        <v>0.000714</v>
      </c>
    </row>
    <row r="41" spans="1:17" ht="12.75">
      <c r="A41">
        <v>27</v>
      </c>
      <c r="B41">
        <v>0.001344</v>
      </c>
      <c r="E41" s="16">
        <f t="shared" si="5"/>
        <v>97</v>
      </c>
      <c r="F41" s="17">
        <f t="shared" si="6"/>
        <v>476.1932564780649</v>
      </c>
      <c r="G41" s="18">
        <f t="shared" si="1"/>
        <v>1</v>
      </c>
      <c r="H41" s="15">
        <f t="shared" si="0"/>
        <v>5714319.077736778</v>
      </c>
      <c r="I41" s="8">
        <f t="shared" si="2"/>
        <v>12104161.57412451</v>
      </c>
      <c r="J41" s="9">
        <f t="shared" si="3"/>
        <v>169458.2620377433</v>
      </c>
      <c r="K41" s="8">
        <f t="shared" si="4"/>
        <v>12273619.836162252</v>
      </c>
      <c r="L41" s="19">
        <f t="shared" si="7"/>
        <v>1</v>
      </c>
      <c r="M41" s="20">
        <f t="shared" si="8"/>
        <v>0.04761932564780652</v>
      </c>
      <c r="N41" s="21">
        <f t="shared" si="9"/>
        <v>0.6870292305461866</v>
      </c>
      <c r="O41" s="22">
        <f t="shared" si="10"/>
        <v>0.0327158686589408</v>
      </c>
      <c r="P41">
        <v>27</v>
      </c>
      <c r="Q41">
        <v>0.000738</v>
      </c>
    </row>
    <row r="42" spans="1:17" ht="12.75">
      <c r="A42">
        <v>28</v>
      </c>
      <c r="B42">
        <v>0.001336</v>
      </c>
      <c r="E42" s="16">
        <f t="shared" si="5"/>
        <v>98</v>
      </c>
      <c r="F42" s="17">
        <f t="shared" si="6"/>
        <v>351.4034802651926</v>
      </c>
      <c r="G42" s="18">
        <f t="shared" si="1"/>
        <v>1</v>
      </c>
      <c r="H42" s="15">
        <f t="shared" si="0"/>
        <v>4216841.763182311</v>
      </c>
      <c r="I42" s="8">
        <f t="shared" si="2"/>
        <v>8056778.072979941</v>
      </c>
      <c r="J42" s="9">
        <f t="shared" si="3"/>
        <v>112794.89302171927</v>
      </c>
      <c r="K42" s="8">
        <f t="shared" si="4"/>
        <v>8169572.966001661</v>
      </c>
      <c r="L42" s="19">
        <f t="shared" si="7"/>
        <v>1</v>
      </c>
      <c r="M42" s="20">
        <f t="shared" si="8"/>
        <v>0.03514034802651929</v>
      </c>
      <c r="N42" s="21">
        <f t="shared" si="9"/>
        <v>0.6775436198680341</v>
      </c>
      <c r="O42" s="22">
        <f t="shared" si="10"/>
        <v>0.023809118605310407</v>
      </c>
      <c r="P42">
        <v>28</v>
      </c>
      <c r="Q42">
        <v>0.000758</v>
      </c>
    </row>
    <row r="43" spans="1:17" ht="12.75">
      <c r="A43">
        <v>29</v>
      </c>
      <c r="B43">
        <v>0.001341</v>
      </c>
      <c r="E43" s="16">
        <f t="shared" si="5"/>
        <v>99</v>
      </c>
      <c r="F43" s="17">
        <f t="shared" si="6"/>
        <v>252.8871631693656</v>
      </c>
      <c r="G43" s="18">
        <f t="shared" si="1"/>
        <v>1</v>
      </c>
      <c r="H43" s="15">
        <f t="shared" si="0"/>
        <v>3034645.9580323873</v>
      </c>
      <c r="I43" s="8">
        <f t="shared" si="2"/>
        <v>5134927.007969273</v>
      </c>
      <c r="J43" s="9">
        <f t="shared" si="3"/>
        <v>71888.97811156989</v>
      </c>
      <c r="K43" s="8">
        <f t="shared" si="4"/>
        <v>5206815.986080843</v>
      </c>
      <c r="L43" s="19">
        <f t="shared" si="7"/>
        <v>1</v>
      </c>
      <c r="M43" s="20">
        <f t="shared" si="8"/>
        <v>0.02528871631693658</v>
      </c>
      <c r="N43" s="21">
        <f t="shared" si="9"/>
        <v>0.6681889742288305</v>
      </c>
      <c r="O43" s="22">
        <f t="shared" si="10"/>
        <v>0.01689764141537774</v>
      </c>
      <c r="P43">
        <v>29</v>
      </c>
      <c r="Q43">
        <v>0.000774</v>
      </c>
    </row>
    <row r="44" spans="1:17" ht="12.75">
      <c r="A44">
        <v>30</v>
      </c>
      <c r="B44">
        <v>0.001352</v>
      </c>
      <c r="E44" s="16">
        <f t="shared" si="5"/>
        <v>100</v>
      </c>
      <c r="F44" s="17">
        <f t="shared" si="6"/>
        <v>177.19500058681643</v>
      </c>
      <c r="G44" s="18">
        <f t="shared" si="1"/>
        <v>1</v>
      </c>
      <c r="H44" s="15">
        <f t="shared" si="0"/>
        <v>2126340.007041797</v>
      </c>
      <c r="I44" s="8">
        <f t="shared" si="2"/>
        <v>3080475.979039046</v>
      </c>
      <c r="J44" s="9">
        <f t="shared" si="3"/>
        <v>43126.66370654668</v>
      </c>
      <c r="K44" s="8">
        <f t="shared" si="4"/>
        <v>3123602.6427455926</v>
      </c>
      <c r="L44" s="19">
        <f t="shared" si="7"/>
        <v>1</v>
      </c>
      <c r="M44" s="20">
        <f t="shared" si="8"/>
        <v>0.01771950005868166</v>
      </c>
      <c r="N44" s="21">
        <f t="shared" si="9"/>
        <v>0.6589634854327717</v>
      </c>
      <c r="O44" s="22">
        <f t="shared" si="10"/>
        <v>0.011676503518795069</v>
      </c>
      <c r="P44">
        <v>30</v>
      </c>
      <c r="Q44">
        <v>0.000784</v>
      </c>
    </row>
    <row r="45" spans="1:17" ht="12.75">
      <c r="A45">
        <v>31</v>
      </c>
      <c r="B45">
        <v>0.001371</v>
      </c>
      <c r="E45" s="16">
        <f t="shared" si="5"/>
        <v>101</v>
      </c>
      <c r="F45" s="17">
        <f t="shared" si="6"/>
        <v>106.31700035208986</v>
      </c>
      <c r="G45" s="18">
        <f t="shared" si="1"/>
        <v>1</v>
      </c>
      <c r="H45" s="15">
        <f t="shared" si="0"/>
        <v>1275804.0042250783</v>
      </c>
      <c r="I45" s="8">
        <f t="shared" si="2"/>
        <v>1847798.6385205144</v>
      </c>
      <c r="J45" s="9">
        <f t="shared" si="3"/>
        <v>25869.180939287224</v>
      </c>
      <c r="K45" s="8">
        <f t="shared" si="4"/>
        <v>1873667.8194598015</v>
      </c>
      <c r="L45" s="19">
        <f t="shared" si="7"/>
        <v>1</v>
      </c>
      <c r="M45" s="20">
        <f t="shared" si="8"/>
        <v>0.010631700035208995</v>
      </c>
      <c r="N45" s="21">
        <f t="shared" si="9"/>
        <v>0.6498653702492818</v>
      </c>
      <c r="O45" s="22">
        <f t="shared" si="10"/>
        <v>0.006909173679760396</v>
      </c>
      <c r="P45">
        <v>31</v>
      </c>
      <c r="Q45">
        <v>0.000789</v>
      </c>
    </row>
    <row r="46" spans="1:17" ht="12.75">
      <c r="A46">
        <v>32</v>
      </c>
      <c r="B46">
        <v>0.001408</v>
      </c>
      <c r="E46" s="16">
        <f t="shared" si="5"/>
        <v>102</v>
      </c>
      <c r="F46" s="17">
        <f t="shared" si="6"/>
        <v>63.79020021125392</v>
      </c>
      <c r="G46" s="18">
        <f t="shared" si="1"/>
        <v>1</v>
      </c>
      <c r="H46" s="15">
        <f t="shared" si="0"/>
        <v>765482.402535047</v>
      </c>
      <c r="I46" s="8">
        <f t="shared" si="2"/>
        <v>1108185.4169247546</v>
      </c>
      <c r="J46" s="9">
        <f t="shared" si="3"/>
        <v>15514.595836946579</v>
      </c>
      <c r="K46" s="8">
        <f t="shared" si="4"/>
        <v>1123700.0127617011</v>
      </c>
      <c r="L46" s="19">
        <f t="shared" si="7"/>
        <v>1</v>
      </c>
      <c r="M46" s="20">
        <f t="shared" si="8"/>
        <v>0.006379020021125397</v>
      </c>
      <c r="N46" s="21">
        <f t="shared" si="9"/>
        <v>0.6408928700683253</v>
      </c>
      <c r="O46" s="22">
        <f t="shared" si="10"/>
        <v>0.004088268449562365</v>
      </c>
      <c r="P46">
        <v>32</v>
      </c>
      <c r="Q46">
        <v>0.000789</v>
      </c>
    </row>
    <row r="47" spans="1:17" ht="12.75">
      <c r="A47">
        <v>33</v>
      </c>
      <c r="B47">
        <v>0.001469</v>
      </c>
      <c r="E47" s="16">
        <f t="shared" si="5"/>
        <v>103</v>
      </c>
      <c r="F47" s="17">
        <f t="shared" si="6"/>
        <v>38.27412012675235</v>
      </c>
      <c r="G47" s="18">
        <f t="shared" si="1"/>
        <v>1</v>
      </c>
      <c r="H47" s="15">
        <f t="shared" si="0"/>
        <v>459289.44152102823</v>
      </c>
      <c r="I47" s="8">
        <f t="shared" si="2"/>
        <v>664410.5712406728</v>
      </c>
      <c r="J47" s="9">
        <f t="shared" si="3"/>
        <v>9301.747997369428</v>
      </c>
      <c r="K47" s="8">
        <f t="shared" si="4"/>
        <v>673712.3192380422</v>
      </c>
      <c r="L47" s="19">
        <f t="shared" si="7"/>
        <v>1</v>
      </c>
      <c r="M47" s="20">
        <f t="shared" si="8"/>
        <v>0.0038274120126752377</v>
      </c>
      <c r="N47" s="21">
        <f t="shared" si="9"/>
        <v>0.6320442505604786</v>
      </c>
      <c r="O47" s="22">
        <f t="shared" si="10"/>
        <v>0.002419093757137494</v>
      </c>
      <c r="P47">
        <v>33</v>
      </c>
      <c r="Q47">
        <v>0.00079</v>
      </c>
    </row>
    <row r="48" spans="1:17" ht="12.75">
      <c r="A48">
        <v>34</v>
      </c>
      <c r="B48">
        <v>0.001553</v>
      </c>
      <c r="E48" s="16">
        <f t="shared" si="5"/>
        <v>104</v>
      </c>
      <c r="F48" s="17">
        <f t="shared" si="6"/>
        <v>22.96447207605141</v>
      </c>
      <c r="G48" s="18">
        <f t="shared" si="1"/>
        <v>1</v>
      </c>
      <c r="H48" s="15">
        <f t="shared" si="0"/>
        <v>275573.66491261695</v>
      </c>
      <c r="I48" s="8">
        <f t="shared" si="2"/>
        <v>398138.6543254253</v>
      </c>
      <c r="J48" s="9">
        <f t="shared" si="3"/>
        <v>5573.941160555959</v>
      </c>
      <c r="K48" s="8">
        <f t="shared" si="4"/>
        <v>403712.59548598126</v>
      </c>
      <c r="L48" s="19">
        <f t="shared" si="7"/>
        <v>1</v>
      </c>
      <c r="M48" s="20">
        <f t="shared" si="8"/>
        <v>0.0022964472076051424</v>
      </c>
      <c r="N48" s="21">
        <f t="shared" si="9"/>
        <v>0.6233178013416949</v>
      </c>
      <c r="O48" s="22">
        <f t="shared" si="10"/>
        <v>0.0014314164243417122</v>
      </c>
      <c r="P48">
        <v>34</v>
      </c>
      <c r="Q48">
        <v>0.000791</v>
      </c>
    </row>
    <row r="49" spans="1:17" ht="12.75">
      <c r="A49">
        <v>35</v>
      </c>
      <c r="B49">
        <v>0.001653</v>
      </c>
      <c r="E49" s="16">
        <f t="shared" si="5"/>
        <v>105</v>
      </c>
      <c r="F49" s="17">
        <f t="shared" si="6"/>
        <v>13.778683245630846</v>
      </c>
      <c r="G49" s="18">
        <f t="shared" si="1"/>
        <v>1</v>
      </c>
      <c r="H49" s="15">
        <f t="shared" si="0"/>
        <v>165344.19894757017</v>
      </c>
      <c r="I49" s="8">
        <f t="shared" si="2"/>
        <v>238368.3965384111</v>
      </c>
      <c r="J49" s="9">
        <f t="shared" si="3"/>
        <v>3337.157551537758</v>
      </c>
      <c r="K49" s="8">
        <f t="shared" si="4"/>
        <v>241705.55408994886</v>
      </c>
      <c r="L49" s="19">
        <f t="shared" si="7"/>
        <v>1</v>
      </c>
      <c r="M49" s="20">
        <f t="shared" si="8"/>
        <v>0.0013778683245630854</v>
      </c>
      <c r="N49" s="21">
        <f t="shared" si="9"/>
        <v>0.6147118356426972</v>
      </c>
      <c r="O49" s="22">
        <f t="shared" si="10"/>
        <v>0.0008469919670661018</v>
      </c>
      <c r="P49">
        <v>35</v>
      </c>
      <c r="Q49">
        <v>0.000792</v>
      </c>
    </row>
    <row r="50" spans="1:17" ht="12.75">
      <c r="A50">
        <v>36</v>
      </c>
      <c r="B50">
        <v>0.00177</v>
      </c>
      <c r="E50" s="16">
        <f t="shared" si="5"/>
        <v>106</v>
      </c>
      <c r="F50" s="17">
        <f t="shared" si="6"/>
        <v>8.267209947378507</v>
      </c>
      <c r="G50" s="18">
        <f t="shared" si="1"/>
        <v>1</v>
      </c>
      <c r="H50" s="15">
        <f t="shared" si="0"/>
        <v>99206.5193685421</v>
      </c>
      <c r="I50" s="8">
        <f t="shared" si="2"/>
        <v>142499.03472140676</v>
      </c>
      <c r="J50" s="9">
        <f t="shared" si="3"/>
        <v>1994.9864860996963</v>
      </c>
      <c r="K50" s="8">
        <f t="shared" si="4"/>
        <v>144494.02120750645</v>
      </c>
      <c r="L50" s="19">
        <f t="shared" si="7"/>
        <v>1</v>
      </c>
      <c r="M50" s="20">
        <f t="shared" si="8"/>
        <v>0.0008267209947378512</v>
      </c>
      <c r="N50" s="21">
        <f t="shared" si="9"/>
        <v>0.606224689982936</v>
      </c>
      <c r="O50" s="22">
        <f t="shared" si="10"/>
        <v>0.0005011786787373383</v>
      </c>
      <c r="P50">
        <v>36</v>
      </c>
      <c r="Q50">
        <v>0.000794</v>
      </c>
    </row>
    <row r="51" spans="1:17" ht="12.75">
      <c r="A51">
        <v>37</v>
      </c>
      <c r="B51">
        <v>0.001911</v>
      </c>
      <c r="E51" s="16">
        <f t="shared" si="5"/>
        <v>107</v>
      </c>
      <c r="F51" s="17">
        <f t="shared" si="6"/>
        <v>4.960325968427104</v>
      </c>
      <c r="G51" s="18">
        <f t="shared" si="1"/>
        <v>1</v>
      </c>
      <c r="H51" s="15">
        <f t="shared" si="0"/>
        <v>59523.91162112525</v>
      </c>
      <c r="I51" s="8">
        <f t="shared" si="2"/>
        <v>84970.10958638121</v>
      </c>
      <c r="J51" s="9">
        <f t="shared" si="3"/>
        <v>1189.5815342093379</v>
      </c>
      <c r="K51" s="8">
        <f t="shared" si="4"/>
        <v>86159.69112059055</v>
      </c>
      <c r="L51" s="19">
        <f t="shared" si="7"/>
        <v>1</v>
      </c>
      <c r="M51" s="20">
        <f t="shared" si="8"/>
        <v>0.0004960325968427107</v>
      </c>
      <c r="N51" s="21">
        <f t="shared" si="9"/>
        <v>0.5978547238490493</v>
      </c>
      <c r="O51" s="22">
        <f t="shared" si="10"/>
        <v>0.00029655543120552555</v>
      </c>
      <c r="P51">
        <v>37</v>
      </c>
      <c r="Q51">
        <v>0.000823</v>
      </c>
    </row>
    <row r="52" spans="1:17" ht="12.75">
      <c r="A52">
        <v>38</v>
      </c>
      <c r="B52">
        <v>0.002075</v>
      </c>
      <c r="E52" s="16">
        <f t="shared" si="5"/>
        <v>108</v>
      </c>
      <c r="F52" s="17">
        <f t="shared" si="6"/>
        <v>2.9761955810562624</v>
      </c>
      <c r="G52" s="18">
        <f t="shared" si="1"/>
        <v>1</v>
      </c>
      <c r="H52" s="15">
        <f t="shared" si="0"/>
        <v>35714.34697267515</v>
      </c>
      <c r="I52" s="8">
        <f t="shared" si="2"/>
        <v>50445.3441479154</v>
      </c>
      <c r="J52" s="9">
        <f t="shared" si="3"/>
        <v>706.2348180708162</v>
      </c>
      <c r="K52" s="8">
        <f t="shared" si="4"/>
        <v>51151.57896598621</v>
      </c>
      <c r="L52" s="19">
        <f t="shared" si="7"/>
        <v>1</v>
      </c>
      <c r="M52" s="20">
        <f t="shared" si="8"/>
        <v>0.0002976195581056264</v>
      </c>
      <c r="N52" s="21">
        <f t="shared" si="9"/>
        <v>0.5896003193777606</v>
      </c>
      <c r="O52" s="22">
        <f t="shared" si="10"/>
        <v>0.00017547658651214529</v>
      </c>
      <c r="P52">
        <v>38</v>
      </c>
      <c r="Q52">
        <v>0.000872</v>
      </c>
    </row>
    <row r="53" spans="1:17" ht="12.75">
      <c r="A53">
        <v>39</v>
      </c>
      <c r="B53">
        <v>0.002254</v>
      </c>
      <c r="E53" s="16">
        <f t="shared" si="5"/>
        <v>109</v>
      </c>
      <c r="F53" s="17">
        <f t="shared" si="6"/>
        <v>1.7857173486337574</v>
      </c>
      <c r="G53" s="18">
        <f t="shared" si="1"/>
        <v>1</v>
      </c>
      <c r="H53" s="15">
        <f t="shared" si="0"/>
        <v>21428.60818360509</v>
      </c>
      <c r="I53" s="8">
        <f t="shared" si="2"/>
        <v>29722.970782381122</v>
      </c>
      <c r="J53" s="9">
        <f t="shared" si="3"/>
        <v>416.12159095333607</v>
      </c>
      <c r="K53" s="8">
        <f t="shared" si="4"/>
        <v>30139.092373334457</v>
      </c>
      <c r="L53" s="19">
        <f t="shared" si="7"/>
        <v>1</v>
      </c>
      <c r="M53" s="20">
        <f t="shared" si="8"/>
        <v>0.00017857173486337583</v>
      </c>
      <c r="N53" s="21">
        <f t="shared" si="9"/>
        <v>0.5814598810431564</v>
      </c>
      <c r="O53" s="22">
        <f t="shared" si="10"/>
        <v>0.00010383229971132857</v>
      </c>
      <c r="P53">
        <v>39</v>
      </c>
      <c r="Q53">
        <v>0.000945</v>
      </c>
    </row>
    <row r="54" spans="1:17" ht="12.75">
      <c r="A54">
        <v>40</v>
      </c>
      <c r="B54">
        <v>0.002438</v>
      </c>
      <c r="E54" s="16">
        <f t="shared" si="5"/>
        <v>110</v>
      </c>
      <c r="F54" s="17">
        <f t="shared" si="6"/>
        <v>1.0714304091802545</v>
      </c>
      <c r="G54" s="18">
        <f t="shared" si="1"/>
        <v>1</v>
      </c>
      <c r="H54" s="15">
        <f t="shared" si="0"/>
        <v>12857.164910163054</v>
      </c>
      <c r="I54" s="8">
        <f t="shared" si="2"/>
        <v>17281.927463171403</v>
      </c>
      <c r="J54" s="9">
        <f t="shared" si="3"/>
        <v>241.94698448439985</v>
      </c>
      <c r="K54" s="8">
        <f t="shared" si="4"/>
        <v>17523.874447655802</v>
      </c>
      <c r="L54" s="19">
        <f t="shared" si="7"/>
        <v>1</v>
      </c>
      <c r="M54" s="20">
        <f t="shared" si="8"/>
        <v>0.00010714304091802549</v>
      </c>
      <c r="N54" s="21">
        <f t="shared" si="9"/>
        <v>0.5734318353482805</v>
      </c>
      <c r="O54" s="22">
        <f t="shared" si="10"/>
        <v>6.143923059841927E-05</v>
      </c>
      <c r="P54">
        <v>40</v>
      </c>
      <c r="Q54">
        <v>0.001043</v>
      </c>
    </row>
    <row r="55" spans="1:17" ht="12.75">
      <c r="A55">
        <v>41</v>
      </c>
      <c r="B55">
        <v>0.002632</v>
      </c>
      <c r="E55" s="16">
        <f t="shared" si="5"/>
        <v>111</v>
      </c>
      <c r="F55" s="17">
        <f t="shared" si="6"/>
        <v>0.6428582455081526</v>
      </c>
      <c r="G55" s="18">
        <f t="shared" si="1"/>
        <v>1</v>
      </c>
      <c r="H55" s="15">
        <f t="shared" si="0"/>
        <v>7714.2989460978315</v>
      </c>
      <c r="I55" s="8">
        <f t="shared" si="2"/>
        <v>9809.57550155797</v>
      </c>
      <c r="J55" s="9">
        <f t="shared" si="3"/>
        <v>137.3340570218117</v>
      </c>
      <c r="K55" s="8">
        <f t="shared" si="4"/>
        <v>9946.909558579782</v>
      </c>
      <c r="L55" s="19">
        <f t="shared" si="7"/>
        <v>1</v>
      </c>
      <c r="M55" s="20">
        <f t="shared" si="8"/>
        <v>6.428582455081529E-05</v>
      </c>
      <c r="N55" s="21">
        <f t="shared" si="9"/>
        <v>0.5655146305209866</v>
      </c>
      <c r="O55" s="22">
        <f t="shared" si="10"/>
        <v>3.635457431859128E-05</v>
      </c>
      <c r="P55">
        <v>41</v>
      </c>
      <c r="Q55">
        <v>0.001168</v>
      </c>
    </row>
    <row r="56" spans="1:17" ht="12.75">
      <c r="A56">
        <v>42</v>
      </c>
      <c r="B56">
        <v>0.002853</v>
      </c>
      <c r="E56" s="16">
        <f t="shared" si="5"/>
        <v>112</v>
      </c>
      <c r="F56" s="17">
        <f t="shared" si="6"/>
        <v>0.3857149473048916</v>
      </c>
      <c r="G56" s="18">
        <f t="shared" si="1"/>
        <v>1</v>
      </c>
      <c r="H56" s="15">
        <f t="shared" si="0"/>
        <v>4628.579367658699</v>
      </c>
      <c r="I56" s="8">
        <f t="shared" si="2"/>
        <v>5318.330190921083</v>
      </c>
      <c r="J56" s="9">
        <f t="shared" si="3"/>
        <v>74.45662267289524</v>
      </c>
      <c r="K56" s="8">
        <f t="shared" si="4"/>
        <v>5392.786813593978</v>
      </c>
      <c r="L56" s="19">
        <f t="shared" si="7"/>
        <v>1</v>
      </c>
      <c r="M56" s="20">
        <f t="shared" si="8"/>
        <v>3.8571494730489174E-05</v>
      </c>
      <c r="N56" s="21">
        <f t="shared" si="9"/>
        <v>0.5577067362139907</v>
      </c>
      <c r="O56" s="22">
        <f t="shared" si="10"/>
        <v>2.1511582437036258E-05</v>
      </c>
      <c r="P56">
        <v>42</v>
      </c>
      <c r="Q56">
        <v>0.001322</v>
      </c>
    </row>
    <row r="57" spans="1:17" ht="12.75">
      <c r="A57">
        <v>43</v>
      </c>
      <c r="B57">
        <v>0.003113</v>
      </c>
      <c r="E57" s="16">
        <f t="shared" si="5"/>
        <v>113</v>
      </c>
      <c r="F57" s="17">
        <f t="shared" si="6"/>
        <v>0.23142896838293495</v>
      </c>
      <c r="G57" s="18">
        <f t="shared" si="1"/>
        <v>1</v>
      </c>
      <c r="H57" s="15">
        <f t="shared" si="0"/>
        <v>2777.1476205952195</v>
      </c>
      <c r="I57" s="8">
        <f t="shared" si="2"/>
        <v>2615.6391929987585</v>
      </c>
      <c r="J57" s="9">
        <f t="shared" si="3"/>
        <v>36.61894870198265</v>
      </c>
      <c r="K57" s="8">
        <f t="shared" si="4"/>
        <v>2652.2581417007414</v>
      </c>
      <c r="L57" s="19">
        <f t="shared" si="7"/>
        <v>1</v>
      </c>
      <c r="M57" s="20">
        <f t="shared" si="8"/>
        <v>2.3142896838293503E-05</v>
      </c>
      <c r="N57" s="21">
        <f t="shared" si="9"/>
        <v>0.5500066432090638</v>
      </c>
      <c r="O57" s="22">
        <f t="shared" si="10"/>
        <v>1.2728747004163464E-05</v>
      </c>
      <c r="P57">
        <v>43</v>
      </c>
      <c r="Q57">
        <v>0.001505</v>
      </c>
    </row>
    <row r="58" spans="1:17" ht="12.75">
      <c r="A58">
        <v>44</v>
      </c>
      <c r="B58">
        <v>0.003412</v>
      </c>
      <c r="E58" s="16">
        <f t="shared" si="5"/>
        <v>114</v>
      </c>
      <c r="F58" s="17">
        <f t="shared" si="6"/>
        <v>0.13885738102976097</v>
      </c>
      <c r="G58" s="18">
        <f t="shared" si="1"/>
        <v>1</v>
      </c>
      <c r="H58" s="15">
        <f t="shared" si="0"/>
        <v>1666.2885723571317</v>
      </c>
      <c r="I58" s="8">
        <f t="shared" si="2"/>
        <v>985.9695693436097</v>
      </c>
      <c r="J58" s="9">
        <f t="shared" si="3"/>
        <v>13.803573970810548</v>
      </c>
      <c r="K58" s="8">
        <f t="shared" si="4"/>
        <v>999.7731433144203</v>
      </c>
      <c r="L58" s="19">
        <f t="shared" si="7"/>
        <v>1</v>
      </c>
      <c r="M58" s="20">
        <f t="shared" si="8"/>
        <v>1.3885738102976102E-05</v>
      </c>
      <c r="N58" s="21">
        <f t="shared" si="9"/>
        <v>0.5424128631253095</v>
      </c>
      <c r="O58" s="22">
        <f t="shared" si="10"/>
        <v>7.53180296104347E-06</v>
      </c>
      <c r="P58">
        <v>44</v>
      </c>
      <c r="Q58">
        <v>0.001715</v>
      </c>
    </row>
    <row r="59" spans="1:17" ht="12.75">
      <c r="A59">
        <v>45</v>
      </c>
      <c r="B59">
        <v>0.003735</v>
      </c>
      <c r="E59" s="16">
        <f t="shared" si="5"/>
        <v>115</v>
      </c>
      <c r="F59" s="17">
        <f t="shared" si="6"/>
        <v>0.08331442861785658</v>
      </c>
      <c r="G59" s="18">
        <f t="shared" si="1"/>
        <v>1</v>
      </c>
      <c r="H59" s="15">
        <f t="shared" si="0"/>
        <v>999.7731434142789</v>
      </c>
      <c r="I59" s="8">
        <f t="shared" si="2"/>
        <v>-9.985865290218499E-08</v>
      </c>
      <c r="J59" s="9">
        <f t="shared" si="3"/>
        <v>-1.398021140630591E-09</v>
      </c>
      <c r="K59" s="8">
        <f t="shared" si="4"/>
        <v>-1.0125667404281558E-07</v>
      </c>
      <c r="L59" s="19">
        <f t="shared" si="7"/>
        <v>1</v>
      </c>
      <c r="M59" s="20">
        <f t="shared" si="8"/>
        <v>8.33144286178566E-06</v>
      </c>
      <c r="N59" s="21">
        <f t="shared" si="9"/>
        <v>0.5349239281314688</v>
      </c>
      <c r="O59" s="22">
        <f t="shared" si="10"/>
        <v>4.456688142629271E-06</v>
      </c>
      <c r="P59">
        <v>45</v>
      </c>
      <c r="Q59">
        <v>0.001948</v>
      </c>
    </row>
    <row r="60" spans="1:17" ht="12.75">
      <c r="A60">
        <v>46</v>
      </c>
      <c r="B60">
        <v>0.004071</v>
      </c>
      <c r="E60" s="16">
        <f t="shared" si="5"/>
      </c>
      <c r="F60" s="17">
        <f t="shared" si="6"/>
      </c>
      <c r="G60" s="18">
        <f t="shared" si="1"/>
      </c>
      <c r="H60" s="15">
        <f t="shared" si="0"/>
      </c>
      <c r="I60" s="8">
        <f t="shared" si="2"/>
      </c>
      <c r="J60" s="9">
        <f t="shared" si="3"/>
      </c>
      <c r="K60" s="8">
        <f t="shared" si="4"/>
      </c>
      <c r="L60" s="19">
        <f t="shared" si="7"/>
      </c>
      <c r="M60" s="20">
        <f t="shared" si="8"/>
      </c>
      <c r="N60" s="21">
        <f t="shared" si="9"/>
      </c>
      <c r="O60" s="22">
        <f t="shared" si="10"/>
      </c>
      <c r="P60">
        <v>46</v>
      </c>
      <c r="Q60">
        <v>0.002198</v>
      </c>
    </row>
    <row r="61" spans="1:17" ht="12.75">
      <c r="A61">
        <v>47</v>
      </c>
      <c r="B61">
        <v>0.004428</v>
      </c>
      <c r="E61" s="16">
        <f t="shared" si="5"/>
      </c>
      <c r="F61" s="17">
        <f t="shared" si="6"/>
      </c>
      <c r="G61" s="18">
        <f t="shared" si="1"/>
      </c>
      <c r="H61" s="15">
        <f t="shared" si="0"/>
      </c>
      <c r="I61" s="8">
        <f t="shared" si="2"/>
      </c>
      <c r="J61" s="9">
        <f t="shared" si="3"/>
      </c>
      <c r="K61" s="8">
        <f t="shared" si="4"/>
      </c>
      <c r="L61" s="19">
        <f t="shared" si="7"/>
      </c>
      <c r="M61" s="20">
        <f t="shared" si="8"/>
      </c>
      <c r="N61" s="21">
        <f t="shared" si="9"/>
      </c>
      <c r="O61" s="22">
        <f t="shared" si="10"/>
      </c>
      <c r="P61">
        <v>47</v>
      </c>
      <c r="Q61">
        <v>0.002463</v>
      </c>
    </row>
    <row r="62" spans="1:17" ht="12.75">
      <c r="A62">
        <v>48</v>
      </c>
      <c r="B62">
        <v>0.004806</v>
      </c>
      <c r="E62" s="16">
        <f t="shared" si="5"/>
      </c>
      <c r="F62" s="17">
        <f t="shared" si="6"/>
      </c>
      <c r="G62" s="18">
        <f t="shared" si="1"/>
      </c>
      <c r="H62" s="15">
        <f t="shared" si="0"/>
      </c>
      <c r="I62" s="8">
        <f t="shared" si="2"/>
      </c>
      <c r="J62" s="9">
        <f t="shared" si="3"/>
      </c>
      <c r="K62" s="8">
        <f t="shared" si="4"/>
      </c>
      <c r="L62" s="19">
        <f t="shared" si="7"/>
      </c>
      <c r="M62" s="20">
        <f t="shared" si="8"/>
      </c>
      <c r="N62" s="21">
        <f t="shared" si="9"/>
      </c>
      <c r="O62" s="22">
        <f t="shared" si="10"/>
      </c>
      <c r="P62">
        <v>48</v>
      </c>
      <c r="Q62">
        <v>0.00274</v>
      </c>
    </row>
    <row r="63" spans="1:17" ht="12.75">
      <c r="A63">
        <v>49</v>
      </c>
      <c r="B63">
        <v>0.005206</v>
      </c>
      <c r="E63" s="16">
        <f t="shared" si="5"/>
      </c>
      <c r="F63" s="17">
        <f t="shared" si="6"/>
      </c>
      <c r="G63" s="18">
        <f t="shared" si="1"/>
      </c>
      <c r="H63" s="15">
        <f t="shared" si="0"/>
      </c>
      <c r="I63" s="8">
        <f t="shared" si="2"/>
      </c>
      <c r="J63" s="9">
        <f t="shared" si="3"/>
      </c>
      <c r="K63" s="8">
        <f t="shared" si="4"/>
      </c>
      <c r="L63" s="19">
        <f t="shared" si="7"/>
      </c>
      <c r="M63" s="20">
        <f t="shared" si="8"/>
      </c>
      <c r="N63" s="21">
        <f t="shared" si="9"/>
      </c>
      <c r="O63" s="22">
        <f t="shared" si="10"/>
      </c>
      <c r="P63">
        <v>49</v>
      </c>
      <c r="Q63">
        <v>0.003028</v>
      </c>
    </row>
    <row r="64" spans="1:17" ht="12.75">
      <c r="A64">
        <v>50</v>
      </c>
      <c r="B64">
        <v>0.005648</v>
      </c>
      <c r="E64" s="16">
        <f t="shared" si="5"/>
      </c>
      <c r="F64" s="17">
        <f t="shared" si="6"/>
      </c>
      <c r="G64" s="18">
        <f t="shared" si="1"/>
      </c>
      <c r="H64" s="15">
        <f t="shared" si="0"/>
      </c>
      <c r="I64" s="8">
        <f t="shared" si="2"/>
      </c>
      <c r="J64" s="9">
        <f t="shared" si="3"/>
      </c>
      <c r="K64" s="8">
        <f t="shared" si="4"/>
      </c>
      <c r="L64" s="19">
        <f t="shared" si="7"/>
      </c>
      <c r="M64" s="20">
        <f t="shared" si="8"/>
      </c>
      <c r="N64" s="21">
        <f t="shared" si="9"/>
      </c>
      <c r="O64" s="22">
        <f t="shared" si="10"/>
      </c>
      <c r="P64">
        <v>50</v>
      </c>
      <c r="Q64">
        <v>0.00333</v>
      </c>
    </row>
    <row r="65" spans="1:17" ht="12.75">
      <c r="A65">
        <v>51</v>
      </c>
      <c r="B65">
        <v>0.006121</v>
      </c>
      <c r="E65" s="16">
        <f t="shared" si="5"/>
      </c>
      <c r="F65" s="17">
        <f aca="true" t="shared" si="11" ref="F65:F128">IF(E65="","",(1-VLOOKUP(E65,$A$14:$B$129,2,FALSE))*F64)</f>
      </c>
      <c r="G65" s="18">
        <f t="shared" si="1"/>
      </c>
      <c r="I65" s="8">
        <f t="shared" si="2"/>
      </c>
      <c r="J65" s="9">
        <f t="shared" si="3"/>
      </c>
      <c r="K65" s="8">
        <f t="shared" si="4"/>
      </c>
      <c r="L65" s="19">
        <f t="shared" si="7"/>
      </c>
      <c r="M65" s="20">
        <f t="shared" si="8"/>
      </c>
      <c r="N65" s="21">
        <f t="shared" si="9"/>
      </c>
      <c r="O65" s="22">
        <f t="shared" si="10"/>
      </c>
      <c r="P65">
        <v>51</v>
      </c>
      <c r="Q65">
        <v>0.003647</v>
      </c>
    </row>
    <row r="66" spans="1:17" ht="12.75">
      <c r="A66">
        <v>52</v>
      </c>
      <c r="B66">
        <v>0.006594</v>
      </c>
      <c r="E66" s="16">
        <f t="shared" si="5"/>
      </c>
      <c r="F66" s="17">
        <f t="shared" si="11"/>
      </c>
      <c r="G66" s="18">
        <f t="shared" si="1"/>
      </c>
      <c r="I66" s="8">
        <f t="shared" si="2"/>
      </c>
      <c r="J66" s="9">
        <f t="shared" si="3"/>
      </c>
      <c r="K66" s="8">
        <f t="shared" si="4"/>
      </c>
      <c r="L66" s="19">
        <f t="shared" si="7"/>
      </c>
      <c r="M66" s="20">
        <f t="shared" si="8"/>
      </c>
      <c r="N66" s="21">
        <f t="shared" si="9"/>
      </c>
      <c r="O66" s="22">
        <f t="shared" si="10"/>
      </c>
      <c r="P66">
        <v>52</v>
      </c>
      <c r="Q66">
        <v>0.00398</v>
      </c>
    </row>
    <row r="67" spans="1:17" ht="12.75">
      <c r="A67">
        <v>53</v>
      </c>
      <c r="B67">
        <v>0.007045</v>
      </c>
      <c r="E67" s="16">
        <f t="shared" si="5"/>
      </c>
      <c r="F67" s="17">
        <f t="shared" si="11"/>
      </c>
      <c r="G67" s="18">
        <f t="shared" si="1"/>
      </c>
      <c r="I67" s="8">
        <f t="shared" si="2"/>
      </c>
      <c r="J67" s="9">
        <f t="shared" si="3"/>
      </c>
      <c r="K67" s="8">
        <f t="shared" si="4"/>
      </c>
      <c r="L67" s="19">
        <f t="shared" si="7"/>
      </c>
      <c r="M67" s="20">
        <f t="shared" si="8"/>
      </c>
      <c r="N67" s="21">
        <f t="shared" si="9"/>
      </c>
      <c r="O67" s="22">
        <f t="shared" si="10"/>
      </c>
      <c r="P67">
        <v>53</v>
      </c>
      <c r="Q67">
        <v>0.004331</v>
      </c>
    </row>
    <row r="68" spans="1:17" ht="12.75">
      <c r="A68">
        <v>54</v>
      </c>
      <c r="B68">
        <v>0.007488</v>
      </c>
      <c r="E68" s="16">
        <f t="shared" si="5"/>
      </c>
      <c r="F68" s="17">
        <f t="shared" si="11"/>
      </c>
      <c r="G68" s="18">
        <f t="shared" si="1"/>
      </c>
      <c r="I68" s="8">
        <f t="shared" si="2"/>
      </c>
      <c r="J68" s="9">
        <f t="shared" si="3"/>
      </c>
      <c r="K68" s="8">
        <f t="shared" si="4"/>
      </c>
      <c r="L68" s="19">
        <f t="shared" si="7"/>
      </c>
      <c r="M68" s="20">
        <f t="shared" si="8"/>
      </c>
      <c r="N68" s="21">
        <f t="shared" si="9"/>
      </c>
      <c r="O68" s="22">
        <f t="shared" si="10"/>
      </c>
      <c r="P68">
        <v>54</v>
      </c>
      <c r="Q68">
        <v>0.004698</v>
      </c>
    </row>
    <row r="69" spans="1:17" ht="12.75">
      <c r="A69">
        <v>55</v>
      </c>
      <c r="B69">
        <v>0.007946</v>
      </c>
      <c r="E69" s="16">
        <f t="shared" si="5"/>
      </c>
      <c r="F69" s="17">
        <f t="shared" si="11"/>
      </c>
      <c r="G69" s="18">
        <f t="shared" si="1"/>
      </c>
      <c r="I69" s="8">
        <f t="shared" si="2"/>
      </c>
      <c r="J69" s="9">
        <f t="shared" si="3"/>
      </c>
      <c r="K69" s="8">
        <f t="shared" si="4"/>
      </c>
      <c r="L69" s="19">
        <f t="shared" si="7"/>
      </c>
      <c r="M69" s="20">
        <f t="shared" si="8"/>
      </c>
      <c r="N69" s="21">
        <f t="shared" si="9"/>
      </c>
      <c r="O69" s="22">
        <f t="shared" si="10"/>
      </c>
      <c r="P69">
        <v>55</v>
      </c>
      <c r="Q69">
        <v>0.005077</v>
      </c>
    </row>
    <row r="70" spans="1:17" ht="12.75">
      <c r="A70">
        <v>56</v>
      </c>
      <c r="B70">
        <v>0.008459</v>
      </c>
      <c r="E70" s="16">
        <f t="shared" si="5"/>
      </c>
      <c r="F70" s="17">
        <f t="shared" si="11"/>
      </c>
      <c r="G70" s="18">
        <f t="shared" si="1"/>
      </c>
      <c r="I70" s="8">
        <f t="shared" si="2"/>
      </c>
      <c r="J70" s="9">
        <f t="shared" si="3"/>
      </c>
      <c r="K70" s="8">
        <f t="shared" si="4"/>
      </c>
      <c r="L70" s="19">
        <f t="shared" si="7"/>
      </c>
      <c r="M70" s="20">
        <f t="shared" si="8"/>
      </c>
      <c r="N70" s="21">
        <f t="shared" si="9"/>
      </c>
      <c r="O70" s="22">
        <f t="shared" si="10"/>
      </c>
      <c r="P70">
        <v>56</v>
      </c>
      <c r="Q70">
        <v>0.005465</v>
      </c>
    </row>
    <row r="71" spans="1:17" ht="12.75">
      <c r="A71">
        <v>57</v>
      </c>
      <c r="B71">
        <v>0.009064</v>
      </c>
      <c r="E71" s="16">
        <f t="shared" si="5"/>
      </c>
      <c r="F71" s="17">
        <f t="shared" si="11"/>
      </c>
      <c r="G71" s="18">
        <f t="shared" si="1"/>
      </c>
      <c r="I71" s="8">
        <f t="shared" si="2"/>
      </c>
      <c r="J71" s="9">
        <f t="shared" si="3"/>
      </c>
      <c r="K71" s="8">
        <f t="shared" si="4"/>
      </c>
      <c r="L71" s="19">
        <f t="shared" si="7"/>
      </c>
      <c r="M71" s="20">
        <f t="shared" si="8"/>
      </c>
      <c r="N71" s="21">
        <f t="shared" si="9"/>
      </c>
      <c r="O71" s="22">
        <f t="shared" si="10"/>
      </c>
      <c r="P71">
        <v>57</v>
      </c>
      <c r="Q71">
        <v>0.005861</v>
      </c>
    </row>
    <row r="72" spans="1:17" ht="12.75">
      <c r="A72">
        <v>58</v>
      </c>
      <c r="B72">
        <v>0.00981</v>
      </c>
      <c r="E72" s="16">
        <f t="shared" si="5"/>
      </c>
      <c r="F72" s="17">
        <f t="shared" si="11"/>
      </c>
      <c r="G72" s="18">
        <f t="shared" si="1"/>
      </c>
      <c r="I72" s="8">
        <f t="shared" si="2"/>
      </c>
      <c r="J72" s="9">
        <f t="shared" si="3"/>
      </c>
      <c r="K72" s="8">
        <f t="shared" si="4"/>
      </c>
      <c r="L72" s="19">
        <f t="shared" si="7"/>
      </c>
      <c r="M72" s="20">
        <f t="shared" si="8"/>
      </c>
      <c r="N72" s="21">
        <f t="shared" si="9"/>
      </c>
      <c r="O72" s="22">
        <f t="shared" si="10"/>
      </c>
      <c r="P72">
        <v>58</v>
      </c>
      <c r="Q72">
        <v>0.006265</v>
      </c>
    </row>
    <row r="73" spans="1:17" ht="12.75">
      <c r="A73">
        <v>59</v>
      </c>
      <c r="B73">
        <v>0.010706</v>
      </c>
      <c r="E73" s="16">
        <f t="shared" si="5"/>
      </c>
      <c r="F73" s="17">
        <f t="shared" si="11"/>
      </c>
      <c r="G73" s="18">
        <f t="shared" si="1"/>
      </c>
      <c r="I73" s="8">
        <f t="shared" si="2"/>
      </c>
      <c r="J73" s="9">
        <f t="shared" si="3"/>
      </c>
      <c r="K73" s="8">
        <f t="shared" si="4"/>
      </c>
      <c r="L73" s="19">
        <f t="shared" si="7"/>
      </c>
      <c r="M73" s="20">
        <f t="shared" si="8"/>
      </c>
      <c r="N73" s="21">
        <f t="shared" si="9"/>
      </c>
      <c r="O73" s="22">
        <f t="shared" si="10"/>
      </c>
      <c r="P73">
        <v>59</v>
      </c>
      <c r="Q73">
        <v>0.006694</v>
      </c>
    </row>
    <row r="74" spans="1:17" ht="12.75">
      <c r="A74">
        <v>60</v>
      </c>
      <c r="B74">
        <v>0.011763</v>
      </c>
      <c r="E74" s="16">
        <f t="shared" si="5"/>
      </c>
      <c r="F74" s="17">
        <f t="shared" si="11"/>
      </c>
      <c r="G74" s="18">
        <f t="shared" si="1"/>
      </c>
      <c r="I74" s="8">
        <f t="shared" si="2"/>
      </c>
      <c r="J74" s="9">
        <f t="shared" si="3"/>
      </c>
      <c r="K74" s="8">
        <f t="shared" si="4"/>
      </c>
      <c r="L74" s="19">
        <f t="shared" si="7"/>
      </c>
      <c r="M74" s="20">
        <f t="shared" si="8"/>
      </c>
      <c r="N74" s="21">
        <f t="shared" si="9"/>
      </c>
      <c r="O74" s="22">
        <f t="shared" si="10"/>
      </c>
      <c r="P74">
        <v>60</v>
      </c>
      <c r="Q74">
        <v>0.00717</v>
      </c>
    </row>
    <row r="75" spans="1:17" ht="12.75">
      <c r="A75">
        <v>61</v>
      </c>
      <c r="B75">
        <v>0.012934</v>
      </c>
      <c r="E75" s="16">
        <f>IF(E74&lt;MAX($A$14:$A$129),E74+1,"")</f>
      </c>
      <c r="F75" s="17">
        <f t="shared" si="11"/>
      </c>
      <c r="G75" s="18">
        <f t="shared" si="1"/>
      </c>
      <c r="I75" s="8">
        <f t="shared" si="2"/>
      </c>
      <c r="J75" s="9">
        <f t="shared" si="3"/>
      </c>
      <c r="K75" s="8">
        <f t="shared" si="4"/>
      </c>
      <c r="L75" s="19">
        <f t="shared" si="7"/>
      </c>
      <c r="M75" s="20">
        <f t="shared" si="8"/>
      </c>
      <c r="N75" s="21">
        <f t="shared" si="9"/>
      </c>
      <c r="O75" s="22">
        <f t="shared" si="10"/>
      </c>
      <c r="P75">
        <v>61</v>
      </c>
      <c r="Q75">
        <v>0.007714</v>
      </c>
    </row>
    <row r="76" spans="1:17" ht="12.75">
      <c r="A76">
        <v>62</v>
      </c>
      <c r="B76">
        <v>0.014159</v>
      </c>
      <c r="E76" s="16">
        <f t="shared" si="5"/>
      </c>
      <c r="F76" s="17">
        <f t="shared" si="11"/>
      </c>
      <c r="G76" s="18">
        <f t="shared" si="1"/>
      </c>
      <c r="I76" s="8">
        <f t="shared" si="2"/>
      </c>
      <c r="J76" s="9">
        <f t="shared" si="3"/>
      </c>
      <c r="K76" s="8">
        <f t="shared" si="4"/>
      </c>
      <c r="L76" s="19">
        <f t="shared" si="7"/>
      </c>
      <c r="M76" s="20">
        <f t="shared" si="8"/>
      </c>
      <c r="N76" s="21">
        <f t="shared" si="9"/>
      </c>
      <c r="O76" s="22">
        <f t="shared" si="10"/>
      </c>
      <c r="P76">
        <v>62</v>
      </c>
      <c r="Q76">
        <v>0.008348</v>
      </c>
    </row>
    <row r="77" spans="1:17" ht="12.75">
      <c r="A77">
        <v>63</v>
      </c>
      <c r="B77">
        <v>0.015362</v>
      </c>
      <c r="E77" s="16">
        <f t="shared" si="5"/>
      </c>
      <c r="F77" s="17">
        <f t="shared" si="11"/>
      </c>
      <c r="G77" s="18">
        <f t="shared" si="1"/>
      </c>
      <c r="I77" s="8">
        <f t="shared" si="2"/>
      </c>
      <c r="J77" s="9">
        <f t="shared" si="3"/>
      </c>
      <c r="K77" s="8">
        <f t="shared" si="4"/>
      </c>
      <c r="L77" s="19">
        <f t="shared" si="7"/>
      </c>
      <c r="M77" s="20">
        <f t="shared" si="8"/>
      </c>
      <c r="N77" s="21">
        <f t="shared" si="9"/>
      </c>
      <c r="O77" s="22">
        <f t="shared" si="10"/>
      </c>
      <c r="P77">
        <v>63</v>
      </c>
      <c r="Q77">
        <v>0.009093</v>
      </c>
    </row>
    <row r="78" spans="1:17" ht="12.75">
      <c r="A78">
        <v>64</v>
      </c>
      <c r="B78">
        <v>0.016558</v>
      </c>
      <c r="E78" s="16">
        <f t="shared" si="5"/>
      </c>
      <c r="F78" s="17">
        <f t="shared" si="11"/>
      </c>
      <c r="G78" s="18">
        <f t="shared" si="1"/>
      </c>
      <c r="I78" s="8">
        <f t="shared" si="2"/>
      </c>
      <c r="J78" s="9">
        <f t="shared" si="3"/>
      </c>
      <c r="K78" s="8">
        <f t="shared" si="4"/>
      </c>
      <c r="L78" s="19">
        <f t="shared" si="7"/>
      </c>
      <c r="M78" s="20">
        <f t="shared" si="8"/>
      </c>
      <c r="N78" s="21">
        <f t="shared" si="9"/>
      </c>
      <c r="O78" s="22">
        <f t="shared" si="10"/>
      </c>
      <c r="P78">
        <v>64</v>
      </c>
      <c r="Q78">
        <v>0.009968</v>
      </c>
    </row>
    <row r="79" spans="1:17" ht="12.75">
      <c r="A79">
        <v>65</v>
      </c>
      <c r="B79">
        <v>0.017847</v>
      </c>
      <c r="E79" s="16">
        <f t="shared" si="5"/>
      </c>
      <c r="F79" s="17">
        <f t="shared" si="11"/>
      </c>
      <c r="G79" s="18">
        <f aca="true" t="shared" si="12" ref="G79:G129">IF(E79="","",(1+$F$7)^(E79-$A$5))</f>
      </c>
      <c r="I79" s="8">
        <f aca="true" t="shared" si="13" ref="I79:I129">IF(E79="","",K78-H79)</f>
      </c>
      <c r="J79" s="9">
        <f aca="true" t="shared" si="14" ref="J79:J129">IF(E79="","",I79*((1+$A$7)*(1+$F$7)-1))</f>
      </c>
      <c r="K79" s="8">
        <f aca="true" t="shared" si="15" ref="K79:K129">IF(E79="","",I79+J79)</f>
      </c>
      <c r="L79" s="19">
        <f t="shared" si="7"/>
      </c>
      <c r="M79" s="20">
        <f t="shared" si="8"/>
      </c>
      <c r="N79" s="21">
        <f t="shared" si="9"/>
      </c>
      <c r="O79" s="22">
        <f t="shared" si="10"/>
      </c>
      <c r="P79">
        <v>65</v>
      </c>
      <c r="Q79">
        <v>0.010993</v>
      </c>
    </row>
    <row r="80" spans="1:17" ht="12.75">
      <c r="A80">
        <v>66</v>
      </c>
      <c r="B80">
        <v>0.019331</v>
      </c>
      <c r="E80" s="16">
        <f aca="true" t="shared" si="16" ref="E80:E129">IF(E79&lt;MAX($A$14:$A$129),E79+1,"")</f>
      </c>
      <c r="F80" s="17">
        <f t="shared" si="11"/>
      </c>
      <c r="G80" s="18">
        <f t="shared" si="12"/>
      </c>
      <c r="I80" s="8">
        <f t="shared" si="13"/>
      </c>
      <c r="J80" s="9">
        <f t="shared" si="14"/>
      </c>
      <c r="K80" s="8">
        <f t="shared" si="15"/>
      </c>
      <c r="L80" s="19">
        <f aca="true" t="shared" si="17" ref="L80:L129">IF(E80="","",L79*(1+$F$7))</f>
      </c>
      <c r="M80" s="20">
        <f aca="true" t="shared" si="18" ref="M80:M129">IF(E80="","",(1-VLOOKUP(E79,$A$14:$B$129,2,FALSE))*M79)</f>
      </c>
      <c r="N80" s="21">
        <f aca="true" t="shared" si="19" ref="N80:N129">IF(E80="","",N79/((1+$A$7)*(1+$F$7)))</f>
      </c>
      <c r="O80" s="22">
        <f aca="true" t="shared" si="20" ref="O80:O129">IF(E80="","",L80*M80*N80)</f>
      </c>
      <c r="P80">
        <v>66</v>
      </c>
      <c r="Q80">
        <v>0.012188</v>
      </c>
    </row>
    <row r="81" spans="1:17" ht="12.75">
      <c r="A81">
        <v>67</v>
      </c>
      <c r="B81">
        <v>0.020992</v>
      </c>
      <c r="E81" s="16">
        <f t="shared" si="16"/>
      </c>
      <c r="F81" s="17">
        <f t="shared" si="11"/>
      </c>
      <c r="G81" s="18">
        <f t="shared" si="12"/>
      </c>
      <c r="I81" s="8">
        <f t="shared" si="13"/>
      </c>
      <c r="J81" s="9">
        <f t="shared" si="14"/>
      </c>
      <c r="K81" s="8">
        <f t="shared" si="15"/>
      </c>
      <c r="L81" s="19">
        <f t="shared" si="17"/>
      </c>
      <c r="M81" s="20">
        <f t="shared" si="18"/>
      </c>
      <c r="N81" s="21">
        <f t="shared" si="19"/>
      </c>
      <c r="O81" s="22">
        <f t="shared" si="20"/>
      </c>
      <c r="P81">
        <v>67</v>
      </c>
      <c r="Q81">
        <v>0.013572</v>
      </c>
    </row>
    <row r="82" spans="1:17" ht="12.75">
      <c r="A82">
        <v>68</v>
      </c>
      <c r="B82">
        <v>0.022858</v>
      </c>
      <c r="E82" s="16">
        <f t="shared" si="16"/>
      </c>
      <c r="F82" s="17">
        <f t="shared" si="11"/>
      </c>
      <c r="G82" s="18">
        <f t="shared" si="12"/>
      </c>
      <c r="I82" s="8">
        <f t="shared" si="13"/>
      </c>
      <c r="J82" s="9">
        <f t="shared" si="14"/>
      </c>
      <c r="K82" s="8">
        <f t="shared" si="15"/>
      </c>
      <c r="L82" s="19">
        <f t="shared" si="17"/>
      </c>
      <c r="M82" s="20">
        <f t="shared" si="18"/>
      </c>
      <c r="N82" s="21">
        <f t="shared" si="19"/>
      </c>
      <c r="O82" s="22">
        <f t="shared" si="20"/>
      </c>
      <c r="P82">
        <v>68</v>
      </c>
      <c r="Q82">
        <v>0.01516</v>
      </c>
    </row>
    <row r="83" spans="1:17" ht="12.75">
      <c r="A83">
        <v>69</v>
      </c>
      <c r="B83">
        <v>0.024921</v>
      </c>
      <c r="E83" s="16">
        <f t="shared" si="16"/>
      </c>
      <c r="F83" s="17">
        <f t="shared" si="11"/>
      </c>
      <c r="G83" s="18">
        <f t="shared" si="12"/>
      </c>
      <c r="I83" s="8">
        <f t="shared" si="13"/>
      </c>
      <c r="J83" s="9">
        <f t="shared" si="14"/>
      </c>
      <c r="K83" s="8">
        <f t="shared" si="15"/>
      </c>
      <c r="L83" s="19">
        <f t="shared" si="17"/>
      </c>
      <c r="M83" s="20">
        <f t="shared" si="18"/>
      </c>
      <c r="N83" s="21">
        <f t="shared" si="19"/>
      </c>
      <c r="O83" s="22">
        <f t="shared" si="20"/>
      </c>
      <c r="P83">
        <v>69</v>
      </c>
      <c r="Q83">
        <v>0.016946</v>
      </c>
    </row>
    <row r="84" spans="1:17" ht="12.75">
      <c r="A84">
        <v>70</v>
      </c>
      <c r="B84">
        <v>0.027065</v>
      </c>
      <c r="E84" s="16">
        <f t="shared" si="16"/>
      </c>
      <c r="F84" s="17">
        <f t="shared" si="11"/>
      </c>
      <c r="G84" s="18">
        <f t="shared" si="12"/>
      </c>
      <c r="I84" s="8">
        <f t="shared" si="13"/>
      </c>
      <c r="J84" s="9">
        <f t="shared" si="14"/>
      </c>
      <c r="K84" s="8">
        <f t="shared" si="15"/>
      </c>
      <c r="L84" s="19">
        <f t="shared" si="17"/>
      </c>
      <c r="M84" s="20">
        <f t="shared" si="18"/>
      </c>
      <c r="N84" s="21">
        <f t="shared" si="19"/>
      </c>
      <c r="O84" s="22">
        <f t="shared" si="20"/>
      </c>
      <c r="P84">
        <v>70</v>
      </c>
      <c r="Q84">
        <v>0.01892</v>
      </c>
    </row>
    <row r="85" spans="1:17" ht="12.75">
      <c r="A85">
        <v>71</v>
      </c>
      <c r="B85">
        <v>0.029363</v>
      </c>
      <c r="E85" s="16">
        <f t="shared" si="16"/>
      </c>
      <c r="F85" s="17">
        <f t="shared" si="11"/>
      </c>
      <c r="G85" s="18">
        <f t="shared" si="12"/>
      </c>
      <c r="I85" s="8">
        <f t="shared" si="13"/>
      </c>
      <c r="J85" s="9">
        <f t="shared" si="14"/>
      </c>
      <c r="K85" s="8">
        <f t="shared" si="15"/>
      </c>
      <c r="L85" s="19">
        <f t="shared" si="17"/>
      </c>
      <c r="M85" s="20">
        <f t="shared" si="18"/>
      </c>
      <c r="N85" s="21">
        <f t="shared" si="19"/>
      </c>
      <c r="O85" s="22">
        <f t="shared" si="20"/>
      </c>
      <c r="P85">
        <v>71</v>
      </c>
      <c r="Q85">
        <v>0.021071</v>
      </c>
    </row>
    <row r="86" spans="1:17" ht="12.75">
      <c r="A86">
        <v>72</v>
      </c>
      <c r="B86">
        <v>0.032031</v>
      </c>
      <c r="E86" s="16">
        <f t="shared" si="16"/>
      </c>
      <c r="F86" s="17">
        <f t="shared" si="11"/>
      </c>
      <c r="G86" s="18">
        <f t="shared" si="12"/>
      </c>
      <c r="I86" s="8">
        <f t="shared" si="13"/>
      </c>
      <c r="J86" s="9">
        <f t="shared" si="14"/>
      </c>
      <c r="K86" s="8">
        <f t="shared" si="15"/>
      </c>
      <c r="L86" s="19">
        <f t="shared" si="17"/>
      </c>
      <c r="M86" s="20">
        <f t="shared" si="18"/>
      </c>
      <c r="N86" s="21">
        <f t="shared" si="19"/>
      </c>
      <c r="O86" s="22">
        <f t="shared" si="20"/>
      </c>
      <c r="P86">
        <v>72</v>
      </c>
      <c r="Q86">
        <v>0.023388</v>
      </c>
    </row>
    <row r="87" spans="1:17" ht="12.75">
      <c r="A87">
        <v>73</v>
      </c>
      <c r="B87">
        <v>0.035178</v>
      </c>
      <c r="E87" s="16">
        <f t="shared" si="16"/>
      </c>
      <c r="F87" s="17">
        <f t="shared" si="11"/>
      </c>
      <c r="G87" s="18">
        <f t="shared" si="12"/>
      </c>
      <c r="I87" s="8">
        <f t="shared" si="13"/>
      </c>
      <c r="J87" s="9">
        <f t="shared" si="14"/>
      </c>
      <c r="K87" s="8">
        <f t="shared" si="15"/>
      </c>
      <c r="L87" s="19">
        <f t="shared" si="17"/>
      </c>
      <c r="M87" s="20">
        <f t="shared" si="18"/>
      </c>
      <c r="N87" s="21">
        <f t="shared" si="19"/>
      </c>
      <c r="O87" s="22">
        <f t="shared" si="20"/>
      </c>
      <c r="P87">
        <v>73</v>
      </c>
      <c r="Q87">
        <v>0.025871</v>
      </c>
    </row>
    <row r="88" spans="1:17" ht="12.75">
      <c r="A88">
        <v>74</v>
      </c>
      <c r="B88">
        <v>0.038734</v>
      </c>
      <c r="E88" s="16">
        <f t="shared" si="16"/>
      </c>
      <c r="F88" s="17">
        <f t="shared" si="11"/>
      </c>
      <c r="G88" s="18">
        <f t="shared" si="12"/>
      </c>
      <c r="I88" s="8">
        <f t="shared" si="13"/>
      </c>
      <c r="J88" s="9">
        <f t="shared" si="14"/>
      </c>
      <c r="K88" s="8">
        <f t="shared" si="15"/>
      </c>
      <c r="L88" s="19">
        <f t="shared" si="17"/>
      </c>
      <c r="M88" s="20">
        <f t="shared" si="18"/>
      </c>
      <c r="N88" s="21">
        <f t="shared" si="19"/>
      </c>
      <c r="O88" s="22">
        <f t="shared" si="20"/>
      </c>
      <c r="P88">
        <v>74</v>
      </c>
      <c r="Q88">
        <v>0.028552</v>
      </c>
    </row>
    <row r="89" spans="1:17" ht="12.75">
      <c r="A89">
        <v>75</v>
      </c>
      <c r="B89">
        <v>0.042414</v>
      </c>
      <c r="E89" s="16">
        <f t="shared" si="16"/>
      </c>
      <c r="F89" s="17">
        <f t="shared" si="11"/>
      </c>
      <c r="G89" s="18">
        <f t="shared" si="12"/>
      </c>
      <c r="I89" s="8">
        <f t="shared" si="13"/>
      </c>
      <c r="J89" s="9">
        <f t="shared" si="14"/>
      </c>
      <c r="K89" s="8">
        <f t="shared" si="15"/>
      </c>
      <c r="L89" s="19">
        <f t="shared" si="17"/>
      </c>
      <c r="M89" s="20">
        <f t="shared" si="18"/>
      </c>
      <c r="N89" s="21">
        <f t="shared" si="19"/>
      </c>
      <c r="O89" s="22">
        <f t="shared" si="20"/>
      </c>
      <c r="P89">
        <v>75</v>
      </c>
      <c r="Q89">
        <v>0.031477</v>
      </c>
    </row>
    <row r="90" spans="1:17" ht="12.75">
      <c r="A90">
        <v>76</v>
      </c>
      <c r="B90">
        <v>0.046171</v>
      </c>
      <c r="E90" s="16">
        <f t="shared" si="16"/>
      </c>
      <c r="F90" s="17">
        <f t="shared" si="11"/>
      </c>
      <c r="G90" s="18">
        <f t="shared" si="12"/>
      </c>
      <c r="I90" s="8">
        <f t="shared" si="13"/>
      </c>
      <c r="J90" s="9">
        <f t="shared" si="14"/>
      </c>
      <c r="K90" s="8">
        <f t="shared" si="15"/>
      </c>
      <c r="L90" s="19">
        <f t="shared" si="17"/>
      </c>
      <c r="M90" s="20">
        <f t="shared" si="18"/>
      </c>
      <c r="N90" s="21">
        <f t="shared" si="19"/>
      </c>
      <c r="O90" s="22">
        <f t="shared" si="20"/>
      </c>
      <c r="P90">
        <v>76</v>
      </c>
      <c r="Q90">
        <v>0.034686</v>
      </c>
    </row>
    <row r="91" spans="1:17" ht="12.75">
      <c r="A91">
        <v>77</v>
      </c>
      <c r="B91">
        <v>0.050325</v>
      </c>
      <c r="E91" s="16">
        <f t="shared" si="16"/>
      </c>
      <c r="F91" s="17">
        <f t="shared" si="11"/>
      </c>
      <c r="G91" s="18">
        <f t="shared" si="12"/>
      </c>
      <c r="I91" s="8">
        <f t="shared" si="13"/>
      </c>
      <c r="J91" s="9">
        <f t="shared" si="14"/>
      </c>
      <c r="K91" s="8">
        <f t="shared" si="15"/>
      </c>
      <c r="L91" s="19">
        <f t="shared" si="17"/>
      </c>
      <c r="M91" s="20">
        <f t="shared" si="18"/>
      </c>
      <c r="N91" s="21">
        <f t="shared" si="19"/>
      </c>
      <c r="O91" s="22">
        <f t="shared" si="20"/>
      </c>
      <c r="P91">
        <v>77</v>
      </c>
      <c r="Q91">
        <v>0.038225</v>
      </c>
    </row>
    <row r="92" spans="1:17" ht="12.75">
      <c r="A92">
        <v>78</v>
      </c>
      <c r="B92">
        <v>0.055085</v>
      </c>
      <c r="E92" s="16">
        <f t="shared" si="16"/>
      </c>
      <c r="F92" s="17">
        <f t="shared" si="11"/>
      </c>
      <c r="G92" s="18">
        <f t="shared" si="12"/>
      </c>
      <c r="I92" s="8">
        <f t="shared" si="13"/>
      </c>
      <c r="J92" s="9">
        <f t="shared" si="14"/>
      </c>
      <c r="K92" s="8">
        <f t="shared" si="15"/>
      </c>
      <c r="L92" s="19">
        <f t="shared" si="17"/>
      </c>
      <c r="M92" s="20">
        <f t="shared" si="18"/>
      </c>
      <c r="N92" s="21">
        <f t="shared" si="19"/>
      </c>
      <c r="O92" s="22">
        <f t="shared" si="20"/>
      </c>
      <c r="P92">
        <v>78</v>
      </c>
      <c r="Q92">
        <v>0.042132</v>
      </c>
    </row>
    <row r="93" spans="1:17" ht="12.75">
      <c r="A93">
        <v>79</v>
      </c>
      <c r="B93">
        <v>0.060498</v>
      </c>
      <c r="E93" s="16">
        <f t="shared" si="16"/>
      </c>
      <c r="F93" s="17">
        <f t="shared" si="11"/>
      </c>
      <c r="G93" s="18">
        <f t="shared" si="12"/>
      </c>
      <c r="I93" s="8">
        <f t="shared" si="13"/>
      </c>
      <c r="J93" s="9">
        <f t="shared" si="14"/>
      </c>
      <c r="K93" s="8">
        <f t="shared" si="15"/>
      </c>
      <c r="L93" s="19">
        <f t="shared" si="17"/>
      </c>
      <c r="M93" s="20">
        <f t="shared" si="18"/>
      </c>
      <c r="N93" s="21">
        <f t="shared" si="19"/>
      </c>
      <c r="O93" s="22">
        <f t="shared" si="20"/>
      </c>
      <c r="P93">
        <v>79</v>
      </c>
      <c r="Q93">
        <v>0.046427</v>
      </c>
    </row>
    <row r="94" spans="1:17" ht="12.75">
      <c r="A94">
        <v>80</v>
      </c>
      <c r="B94">
        <v>0.066557</v>
      </c>
      <c r="E94" s="16">
        <f t="shared" si="16"/>
      </c>
      <c r="F94" s="17">
        <f t="shared" si="11"/>
      </c>
      <c r="G94" s="18">
        <f t="shared" si="12"/>
      </c>
      <c r="I94" s="8">
        <f t="shared" si="13"/>
      </c>
      <c r="J94" s="9">
        <f t="shared" si="14"/>
      </c>
      <c r="K94" s="8">
        <f t="shared" si="15"/>
      </c>
      <c r="L94" s="19">
        <f t="shared" si="17"/>
      </c>
      <c r="M94" s="20">
        <f t="shared" si="18"/>
      </c>
      <c r="N94" s="21">
        <f t="shared" si="19"/>
      </c>
      <c r="O94" s="22">
        <f t="shared" si="20"/>
      </c>
      <c r="P94">
        <v>80</v>
      </c>
      <c r="Q94">
        <v>0.051128</v>
      </c>
    </row>
    <row r="95" spans="1:17" ht="12.75">
      <c r="A95">
        <v>81</v>
      </c>
      <c r="B95">
        <v>0.072986</v>
      </c>
      <c r="E95" s="16">
        <f t="shared" si="16"/>
      </c>
      <c r="F95" s="17">
        <f t="shared" si="11"/>
      </c>
      <c r="G95" s="18">
        <f t="shared" si="12"/>
      </c>
      <c r="I95" s="8">
        <f t="shared" si="13"/>
      </c>
      <c r="J95" s="9">
        <f t="shared" si="14"/>
      </c>
      <c r="K95" s="8">
        <f t="shared" si="15"/>
      </c>
      <c r="L95" s="19">
        <f t="shared" si="17"/>
      </c>
      <c r="M95" s="20">
        <f t="shared" si="18"/>
      </c>
      <c r="N95" s="21">
        <f t="shared" si="19"/>
      </c>
      <c r="O95" s="22">
        <f t="shared" si="20"/>
      </c>
      <c r="P95">
        <v>81</v>
      </c>
      <c r="Q95">
        <v>0.05625</v>
      </c>
    </row>
    <row r="96" spans="1:17" ht="12.75">
      <c r="A96">
        <v>82</v>
      </c>
      <c r="B96">
        <v>0.079682</v>
      </c>
      <c r="E96" s="16">
        <f t="shared" si="16"/>
      </c>
      <c r="F96" s="17">
        <f t="shared" si="11"/>
      </c>
      <c r="G96" s="18">
        <f t="shared" si="12"/>
      </c>
      <c r="I96" s="8">
        <f t="shared" si="13"/>
      </c>
      <c r="J96" s="9">
        <f t="shared" si="14"/>
      </c>
      <c r="K96" s="8">
        <f t="shared" si="15"/>
      </c>
      <c r="L96" s="19">
        <f t="shared" si="17"/>
      </c>
      <c r="M96" s="20">
        <f t="shared" si="18"/>
      </c>
      <c r="N96" s="21">
        <f t="shared" si="19"/>
      </c>
      <c r="O96" s="22">
        <f t="shared" si="20"/>
      </c>
      <c r="P96">
        <v>82</v>
      </c>
      <c r="Q96">
        <v>0.061809</v>
      </c>
    </row>
    <row r="97" spans="1:17" ht="12.75">
      <c r="A97">
        <v>83</v>
      </c>
      <c r="B97">
        <v>0.086593</v>
      </c>
      <c r="E97" s="16">
        <f t="shared" si="16"/>
      </c>
      <c r="F97" s="17">
        <f t="shared" si="11"/>
      </c>
      <c r="G97" s="18">
        <f t="shared" si="12"/>
      </c>
      <c r="I97" s="8">
        <f t="shared" si="13"/>
      </c>
      <c r="J97" s="9">
        <f t="shared" si="14"/>
      </c>
      <c r="K97" s="8">
        <f t="shared" si="15"/>
      </c>
      <c r="L97" s="19">
        <f t="shared" si="17"/>
      </c>
      <c r="M97" s="20">
        <f t="shared" si="18"/>
      </c>
      <c r="N97" s="21">
        <f t="shared" si="19"/>
      </c>
      <c r="O97" s="22">
        <f t="shared" si="20"/>
      </c>
      <c r="P97">
        <v>83</v>
      </c>
      <c r="Q97">
        <v>0.067826</v>
      </c>
    </row>
    <row r="98" spans="1:17" ht="12.75">
      <c r="A98">
        <v>84</v>
      </c>
      <c r="B98">
        <v>0.094013</v>
      </c>
      <c r="E98" s="16">
        <f t="shared" si="16"/>
      </c>
      <c r="F98" s="17">
        <f t="shared" si="11"/>
      </c>
      <c r="G98" s="18">
        <f t="shared" si="12"/>
      </c>
      <c r="I98" s="8">
        <f t="shared" si="13"/>
      </c>
      <c r="J98" s="9">
        <f t="shared" si="14"/>
      </c>
      <c r="K98" s="8">
        <f t="shared" si="15"/>
      </c>
      <c r="L98" s="19">
        <f t="shared" si="17"/>
      </c>
      <c r="M98" s="20">
        <f t="shared" si="18"/>
      </c>
      <c r="N98" s="21">
        <f t="shared" si="19"/>
      </c>
      <c r="O98" s="22">
        <f t="shared" si="20"/>
      </c>
      <c r="P98">
        <v>84</v>
      </c>
      <c r="Q98">
        <v>0.074322</v>
      </c>
    </row>
    <row r="99" spans="1:17" ht="12.75">
      <c r="A99">
        <v>85</v>
      </c>
      <c r="B99">
        <v>0.102498</v>
      </c>
      <c r="E99" s="16">
        <f t="shared" si="16"/>
      </c>
      <c r="F99" s="17">
        <f t="shared" si="11"/>
      </c>
      <c r="G99" s="18">
        <f t="shared" si="12"/>
      </c>
      <c r="I99" s="8">
        <f t="shared" si="13"/>
      </c>
      <c r="J99" s="9">
        <f t="shared" si="14"/>
      </c>
      <c r="K99" s="8">
        <f t="shared" si="15"/>
      </c>
      <c r="L99" s="19">
        <f t="shared" si="17"/>
      </c>
      <c r="M99" s="20">
        <f t="shared" si="18"/>
      </c>
      <c r="N99" s="21">
        <f t="shared" si="19"/>
      </c>
      <c r="O99" s="22">
        <f t="shared" si="20"/>
      </c>
      <c r="P99">
        <v>85</v>
      </c>
      <c r="Q99">
        <v>0.081326</v>
      </c>
    </row>
    <row r="100" spans="1:17" ht="12.75">
      <c r="A100">
        <v>86</v>
      </c>
      <c r="B100">
        <v>0.11164</v>
      </c>
      <c r="E100" s="16">
        <f t="shared" si="16"/>
      </c>
      <c r="F100" s="17">
        <f t="shared" si="11"/>
      </c>
      <c r="G100" s="18">
        <f t="shared" si="12"/>
      </c>
      <c r="I100" s="8">
        <f t="shared" si="13"/>
      </c>
      <c r="J100" s="9">
        <f t="shared" si="14"/>
      </c>
      <c r="K100" s="8">
        <f t="shared" si="15"/>
      </c>
      <c r="L100" s="19">
        <f t="shared" si="17"/>
      </c>
      <c r="M100" s="20">
        <f t="shared" si="18"/>
      </c>
      <c r="N100" s="21">
        <f t="shared" si="19"/>
      </c>
      <c r="O100" s="22">
        <f t="shared" si="20"/>
      </c>
      <c r="P100">
        <v>86</v>
      </c>
      <c r="Q100">
        <v>0.088863</v>
      </c>
    </row>
    <row r="101" spans="1:17" ht="12.75">
      <c r="A101">
        <v>87</v>
      </c>
      <c r="B101">
        <v>0.121472</v>
      </c>
      <c r="E101" s="16">
        <f t="shared" si="16"/>
      </c>
      <c r="F101" s="17">
        <f t="shared" si="11"/>
      </c>
      <c r="G101" s="18">
        <f t="shared" si="12"/>
      </c>
      <c r="I101" s="8">
        <f t="shared" si="13"/>
      </c>
      <c r="J101" s="9">
        <f t="shared" si="14"/>
      </c>
      <c r="K101" s="8">
        <f t="shared" si="15"/>
      </c>
      <c r="L101" s="19">
        <f t="shared" si="17"/>
      </c>
      <c r="M101" s="20">
        <f t="shared" si="18"/>
      </c>
      <c r="N101" s="21">
        <f t="shared" si="19"/>
      </c>
      <c r="O101" s="22">
        <f t="shared" si="20"/>
      </c>
      <c r="P101">
        <v>87</v>
      </c>
      <c r="Q101">
        <v>0.096958</v>
      </c>
    </row>
    <row r="102" spans="1:17" ht="12.75">
      <c r="A102">
        <v>88</v>
      </c>
      <c r="B102">
        <v>0.132023</v>
      </c>
      <c r="E102" s="16">
        <f t="shared" si="16"/>
      </c>
      <c r="F102" s="17">
        <f t="shared" si="11"/>
      </c>
      <c r="G102" s="18">
        <f t="shared" si="12"/>
      </c>
      <c r="I102" s="8">
        <f t="shared" si="13"/>
      </c>
      <c r="J102" s="9">
        <f t="shared" si="14"/>
      </c>
      <c r="K102" s="8">
        <f t="shared" si="15"/>
      </c>
      <c r="L102" s="19">
        <f t="shared" si="17"/>
      </c>
      <c r="M102" s="20">
        <f t="shared" si="18"/>
      </c>
      <c r="N102" s="21">
        <f t="shared" si="19"/>
      </c>
      <c r="O102" s="22">
        <f t="shared" si="20"/>
      </c>
      <c r="P102">
        <v>88</v>
      </c>
      <c r="Q102">
        <v>0.105631</v>
      </c>
    </row>
    <row r="103" spans="1:17" ht="12.75">
      <c r="A103">
        <v>89</v>
      </c>
      <c r="B103">
        <v>0.143319</v>
      </c>
      <c r="E103" s="16">
        <f t="shared" si="16"/>
      </c>
      <c r="F103" s="17">
        <f t="shared" si="11"/>
      </c>
      <c r="G103" s="18">
        <f t="shared" si="12"/>
      </c>
      <c r="I103" s="8">
        <f t="shared" si="13"/>
      </c>
      <c r="J103" s="9">
        <f t="shared" si="14"/>
      </c>
      <c r="K103" s="8">
        <f t="shared" si="15"/>
      </c>
      <c r="L103" s="19">
        <f t="shared" si="17"/>
      </c>
      <c r="M103" s="20">
        <f t="shared" si="18"/>
      </c>
      <c r="N103" s="21">
        <f t="shared" si="19"/>
      </c>
      <c r="O103" s="22">
        <f t="shared" si="20"/>
      </c>
      <c r="P103">
        <v>89</v>
      </c>
      <c r="Q103">
        <v>0.114858</v>
      </c>
    </row>
    <row r="104" spans="1:17" ht="12.75">
      <c r="A104">
        <v>90</v>
      </c>
      <c r="B104">
        <v>0.155383</v>
      </c>
      <c r="E104" s="16">
        <f t="shared" si="16"/>
      </c>
      <c r="F104" s="17">
        <f t="shared" si="11"/>
      </c>
      <c r="G104" s="18">
        <f t="shared" si="12"/>
      </c>
      <c r="I104" s="8">
        <f t="shared" si="13"/>
      </c>
      <c r="J104" s="9">
        <f t="shared" si="14"/>
      </c>
      <c r="K104" s="8">
        <f t="shared" si="15"/>
      </c>
      <c r="L104" s="19">
        <f t="shared" si="17"/>
      </c>
      <c r="M104" s="20">
        <f t="shared" si="18"/>
      </c>
      <c r="N104" s="21">
        <f t="shared" si="19"/>
      </c>
      <c r="O104" s="22">
        <f t="shared" si="20"/>
      </c>
      <c r="P104">
        <v>90</v>
      </c>
      <c r="Q104">
        <v>0.124612</v>
      </c>
    </row>
    <row r="105" spans="1:17" ht="12.75">
      <c r="A105">
        <v>91</v>
      </c>
      <c r="B105">
        <v>0.168232</v>
      </c>
      <c r="E105" s="16">
        <f t="shared" si="16"/>
      </c>
      <c r="F105" s="17">
        <f t="shared" si="11"/>
      </c>
      <c r="G105" s="18">
        <f t="shared" si="12"/>
      </c>
      <c r="I105" s="8">
        <f t="shared" si="13"/>
      </c>
      <c r="J105" s="9">
        <f t="shared" si="14"/>
      </c>
      <c r="K105" s="8">
        <f t="shared" si="15"/>
      </c>
      <c r="L105" s="19">
        <f t="shared" si="17"/>
      </c>
      <c r="M105" s="20">
        <f t="shared" si="18"/>
      </c>
      <c r="N105" s="21">
        <f t="shared" si="19"/>
      </c>
      <c r="O105" s="22">
        <f t="shared" si="20"/>
      </c>
      <c r="P105">
        <v>91</v>
      </c>
      <c r="Q105">
        <v>0.134861</v>
      </c>
    </row>
    <row r="106" spans="1:17" ht="12.75">
      <c r="A106">
        <v>92</v>
      </c>
      <c r="B106">
        <v>0.18188</v>
      </c>
      <c r="E106" s="16">
        <f t="shared" si="16"/>
      </c>
      <c r="F106" s="17">
        <f t="shared" si="11"/>
      </c>
      <c r="G106" s="18">
        <f t="shared" si="12"/>
      </c>
      <c r="I106" s="8">
        <f t="shared" si="13"/>
      </c>
      <c r="J106" s="9">
        <f t="shared" si="14"/>
      </c>
      <c r="K106" s="8">
        <f t="shared" si="15"/>
      </c>
      <c r="L106" s="19">
        <f t="shared" si="17"/>
      </c>
      <c r="M106" s="20">
        <f t="shared" si="18"/>
      </c>
      <c r="N106" s="21">
        <f t="shared" si="19"/>
      </c>
      <c r="O106" s="22">
        <f t="shared" si="20"/>
      </c>
      <c r="P106">
        <v>92</v>
      </c>
      <c r="Q106">
        <v>0.145575</v>
      </c>
    </row>
    <row r="107" spans="1:17" ht="12.75">
      <c r="A107">
        <v>93</v>
      </c>
      <c r="B107">
        <v>0.196334</v>
      </c>
      <c r="E107" s="16">
        <f t="shared" si="16"/>
      </c>
      <c r="F107" s="17">
        <f t="shared" si="11"/>
      </c>
      <c r="G107" s="18">
        <f t="shared" si="12"/>
      </c>
      <c r="I107" s="8">
        <f t="shared" si="13"/>
      </c>
      <c r="J107" s="9">
        <f t="shared" si="14"/>
      </c>
      <c r="K107" s="8">
        <f t="shared" si="15"/>
      </c>
      <c r="L107" s="19">
        <f t="shared" si="17"/>
      </c>
      <c r="M107" s="20">
        <f t="shared" si="18"/>
      </c>
      <c r="N107" s="21">
        <f t="shared" si="19"/>
      </c>
      <c r="O107" s="22">
        <f t="shared" si="20"/>
      </c>
      <c r="P107">
        <v>93</v>
      </c>
      <c r="Q107">
        <v>0.156727</v>
      </c>
    </row>
    <row r="108" spans="1:17" ht="12.75">
      <c r="A108">
        <v>94</v>
      </c>
      <c r="B108">
        <v>0.211592</v>
      </c>
      <c r="E108" s="16">
        <f t="shared" si="16"/>
      </c>
      <c r="F108" s="17">
        <f t="shared" si="11"/>
      </c>
      <c r="G108" s="18">
        <f t="shared" si="12"/>
      </c>
      <c r="I108" s="8">
        <f t="shared" si="13"/>
      </c>
      <c r="J108" s="9">
        <f t="shared" si="14"/>
      </c>
      <c r="K108" s="8">
        <f t="shared" si="15"/>
      </c>
      <c r="L108" s="19">
        <f t="shared" si="17"/>
      </c>
      <c r="M108" s="20">
        <f t="shared" si="18"/>
      </c>
      <c r="N108" s="21">
        <f t="shared" si="19"/>
      </c>
      <c r="O108" s="22">
        <f t="shared" si="20"/>
      </c>
      <c r="P108">
        <v>94</v>
      </c>
      <c r="Q108">
        <v>0.16829</v>
      </c>
    </row>
    <row r="109" spans="1:17" ht="12.75">
      <c r="A109">
        <v>95</v>
      </c>
      <c r="B109">
        <v>0.227645</v>
      </c>
      <c r="E109" s="16">
        <f t="shared" si="16"/>
      </c>
      <c r="F109" s="17">
        <f t="shared" si="11"/>
      </c>
      <c r="G109" s="18">
        <f t="shared" si="12"/>
      </c>
      <c r="I109" s="8">
        <f t="shared" si="13"/>
      </c>
      <c r="J109" s="9">
        <f t="shared" si="14"/>
      </c>
      <c r="K109" s="8">
        <f t="shared" si="15"/>
      </c>
      <c r="L109" s="19">
        <f t="shared" si="17"/>
      </c>
      <c r="M109" s="20">
        <f t="shared" si="18"/>
      </c>
      <c r="N109" s="21">
        <f t="shared" si="19"/>
      </c>
      <c r="O109" s="22">
        <f t="shared" si="20"/>
      </c>
      <c r="P109">
        <v>95</v>
      </c>
      <c r="Q109">
        <v>0.180245</v>
      </c>
    </row>
    <row r="110" spans="1:17" ht="12.75">
      <c r="A110">
        <v>96</v>
      </c>
      <c r="B110">
        <v>0.244476</v>
      </c>
      <c r="E110" s="16">
        <f t="shared" si="16"/>
      </c>
      <c r="F110" s="17">
        <f t="shared" si="11"/>
      </c>
      <c r="G110" s="18">
        <f t="shared" si="12"/>
      </c>
      <c r="I110" s="8">
        <f t="shared" si="13"/>
      </c>
      <c r="J110" s="9">
        <f t="shared" si="14"/>
      </c>
      <c r="K110" s="8">
        <f t="shared" si="15"/>
      </c>
      <c r="L110" s="19">
        <f t="shared" si="17"/>
      </c>
      <c r="M110" s="20">
        <f t="shared" si="18"/>
      </c>
      <c r="N110" s="21">
        <f t="shared" si="19"/>
      </c>
      <c r="O110" s="22">
        <f t="shared" si="20"/>
      </c>
      <c r="P110">
        <v>96</v>
      </c>
      <c r="Q110">
        <v>0.192565</v>
      </c>
    </row>
    <row r="111" spans="1:17" ht="12.75">
      <c r="A111">
        <v>97</v>
      </c>
      <c r="B111">
        <v>0.262057</v>
      </c>
      <c r="E111" s="16">
        <f t="shared" si="16"/>
      </c>
      <c r="F111" s="17">
        <f t="shared" si="11"/>
      </c>
      <c r="G111" s="18">
        <f t="shared" si="12"/>
      </c>
      <c r="I111" s="8">
        <f t="shared" si="13"/>
      </c>
      <c r="J111" s="9">
        <f t="shared" si="14"/>
      </c>
      <c r="K111" s="8">
        <f t="shared" si="15"/>
      </c>
      <c r="L111" s="19">
        <f t="shared" si="17"/>
      </c>
      <c r="M111" s="20">
        <f t="shared" si="18"/>
      </c>
      <c r="N111" s="21">
        <f t="shared" si="19"/>
      </c>
      <c r="O111" s="22">
        <f t="shared" si="20"/>
      </c>
      <c r="P111">
        <v>97</v>
      </c>
      <c r="Q111">
        <v>0.205229</v>
      </c>
    </row>
    <row r="112" spans="1:17" ht="12.75">
      <c r="A112">
        <v>98</v>
      </c>
      <c r="B112">
        <v>0.280351</v>
      </c>
      <c r="E112" s="16">
        <f t="shared" si="16"/>
      </c>
      <c r="F112" s="17">
        <f t="shared" si="11"/>
      </c>
      <c r="G112" s="18">
        <f t="shared" si="12"/>
      </c>
      <c r="I112" s="8">
        <f t="shared" si="13"/>
      </c>
      <c r="J112" s="9">
        <f t="shared" si="14"/>
      </c>
      <c r="K112" s="8">
        <f t="shared" si="15"/>
      </c>
      <c r="L112" s="19">
        <f t="shared" si="17"/>
      </c>
      <c r="M112" s="20">
        <f t="shared" si="18"/>
      </c>
      <c r="N112" s="21">
        <f t="shared" si="19"/>
      </c>
      <c r="O112" s="22">
        <f t="shared" si="20"/>
      </c>
      <c r="P112">
        <v>98</v>
      </c>
      <c r="Q112">
        <v>0.218683</v>
      </c>
    </row>
    <row r="113" spans="1:17" ht="12.75">
      <c r="A113">
        <v>99</v>
      </c>
      <c r="B113">
        <v>0.299312</v>
      </c>
      <c r="E113" s="16">
        <f t="shared" si="16"/>
      </c>
      <c r="F113" s="17">
        <f t="shared" si="11"/>
      </c>
      <c r="G113" s="18">
        <f t="shared" si="12"/>
      </c>
      <c r="I113" s="8">
        <f t="shared" si="13"/>
      </c>
      <c r="J113" s="9">
        <f t="shared" si="14"/>
      </c>
      <c r="K113" s="8">
        <f t="shared" si="15"/>
      </c>
      <c r="L113" s="19">
        <f t="shared" si="17"/>
      </c>
      <c r="M113" s="20">
        <f t="shared" si="18"/>
      </c>
      <c r="N113" s="21">
        <f t="shared" si="19"/>
      </c>
      <c r="O113" s="22">
        <f t="shared" si="20"/>
      </c>
      <c r="P113">
        <v>99</v>
      </c>
      <c r="Q113">
        <v>0.233371</v>
      </c>
    </row>
    <row r="114" spans="1:17" ht="12.75">
      <c r="A114">
        <v>100</v>
      </c>
      <c r="B114">
        <v>0.4</v>
      </c>
      <c r="E114" s="16">
        <f t="shared" si="16"/>
      </c>
      <c r="F114" s="17">
        <f t="shared" si="11"/>
      </c>
      <c r="G114" s="18">
        <f t="shared" si="12"/>
      </c>
      <c r="I114" s="8">
        <f t="shared" si="13"/>
      </c>
      <c r="J114" s="9">
        <f t="shared" si="14"/>
      </c>
      <c r="K114" s="8">
        <f t="shared" si="15"/>
      </c>
      <c r="L114" s="19">
        <f t="shared" si="17"/>
      </c>
      <c r="M114" s="20">
        <f t="shared" si="18"/>
      </c>
      <c r="N114" s="21">
        <f t="shared" si="19"/>
      </c>
      <c r="O114" s="22">
        <f t="shared" si="20"/>
      </c>
      <c r="P114">
        <v>100</v>
      </c>
      <c r="Q114">
        <v>0.249741</v>
      </c>
    </row>
    <row r="115" spans="1:17" ht="12.75">
      <c r="A115">
        <v>101</v>
      </c>
      <c r="B115">
        <v>0.4</v>
      </c>
      <c r="E115" s="16">
        <f t="shared" si="16"/>
      </c>
      <c r="F115" s="17">
        <f t="shared" si="11"/>
      </c>
      <c r="G115" s="18">
        <f t="shared" si="12"/>
      </c>
      <c r="I115" s="8">
        <f t="shared" si="13"/>
      </c>
      <c r="J115" s="9">
        <f t="shared" si="14"/>
      </c>
      <c r="K115" s="8">
        <f t="shared" si="15"/>
      </c>
      <c r="L115" s="19">
        <f t="shared" si="17"/>
      </c>
      <c r="M115" s="20">
        <f t="shared" si="18"/>
      </c>
      <c r="N115" s="21">
        <f t="shared" si="19"/>
      </c>
      <c r="O115" s="22">
        <f t="shared" si="20"/>
      </c>
      <c r="P115">
        <v>101</v>
      </c>
      <c r="Q115">
        <v>0.268237</v>
      </c>
    </row>
    <row r="116" spans="1:17" ht="12.75">
      <c r="A116">
        <v>102</v>
      </c>
      <c r="B116">
        <v>0.4</v>
      </c>
      <c r="E116" s="16">
        <f t="shared" si="16"/>
      </c>
      <c r="F116" s="17">
        <f t="shared" si="11"/>
      </c>
      <c r="G116" s="18">
        <f t="shared" si="12"/>
      </c>
      <c r="I116" s="8">
        <f t="shared" si="13"/>
      </c>
      <c r="J116" s="9">
        <f t="shared" si="14"/>
      </c>
      <c r="K116" s="8">
        <f t="shared" si="15"/>
      </c>
      <c r="L116" s="19">
        <f t="shared" si="17"/>
      </c>
      <c r="M116" s="20">
        <f t="shared" si="18"/>
      </c>
      <c r="N116" s="21">
        <f t="shared" si="19"/>
      </c>
      <c r="O116" s="22">
        <f t="shared" si="20"/>
      </c>
      <c r="P116">
        <v>102</v>
      </c>
      <c r="Q116">
        <v>0.289305</v>
      </c>
    </row>
    <row r="117" spans="1:17" ht="12.75">
      <c r="A117">
        <v>103</v>
      </c>
      <c r="B117">
        <v>0.4</v>
      </c>
      <c r="E117" s="16">
        <f t="shared" si="16"/>
      </c>
      <c r="F117" s="17">
        <f t="shared" si="11"/>
      </c>
      <c r="G117" s="18">
        <f t="shared" si="12"/>
      </c>
      <c r="I117" s="8">
        <f t="shared" si="13"/>
      </c>
      <c r="J117" s="9">
        <f t="shared" si="14"/>
      </c>
      <c r="K117" s="8">
        <f t="shared" si="15"/>
      </c>
      <c r="L117" s="19">
        <f t="shared" si="17"/>
      </c>
      <c r="M117" s="20">
        <f t="shared" si="18"/>
      </c>
      <c r="N117" s="21">
        <f t="shared" si="19"/>
      </c>
      <c r="O117" s="22">
        <f t="shared" si="20"/>
      </c>
      <c r="P117">
        <v>103</v>
      </c>
      <c r="Q117">
        <v>0.313391</v>
      </c>
    </row>
    <row r="118" spans="1:17" ht="12.75">
      <c r="A118">
        <v>104</v>
      </c>
      <c r="B118">
        <v>0.4</v>
      </c>
      <c r="E118" s="16">
        <f t="shared" si="16"/>
      </c>
      <c r="F118" s="17">
        <f t="shared" si="11"/>
      </c>
      <c r="G118" s="18">
        <f t="shared" si="12"/>
      </c>
      <c r="I118" s="8">
        <f t="shared" si="13"/>
      </c>
      <c r="J118" s="9">
        <f t="shared" si="14"/>
      </c>
      <c r="K118" s="8">
        <f t="shared" si="15"/>
      </c>
      <c r="L118" s="19">
        <f t="shared" si="17"/>
      </c>
      <c r="M118" s="20">
        <f t="shared" si="18"/>
      </c>
      <c r="N118" s="21">
        <f t="shared" si="19"/>
      </c>
      <c r="O118" s="22">
        <f t="shared" si="20"/>
      </c>
      <c r="P118">
        <v>104</v>
      </c>
      <c r="Q118">
        <v>0.34094</v>
      </c>
    </row>
    <row r="119" spans="1:17" ht="12.75">
      <c r="A119">
        <v>105</v>
      </c>
      <c r="B119">
        <v>0.4</v>
      </c>
      <c r="E119" s="16">
        <f t="shared" si="16"/>
      </c>
      <c r="F119" s="17">
        <f t="shared" si="11"/>
      </c>
      <c r="G119" s="18">
        <f t="shared" si="12"/>
      </c>
      <c r="I119" s="8">
        <f t="shared" si="13"/>
      </c>
      <c r="J119" s="9">
        <f t="shared" si="14"/>
      </c>
      <c r="K119" s="8">
        <f t="shared" si="15"/>
      </c>
      <c r="L119" s="19">
        <f t="shared" si="17"/>
      </c>
      <c r="M119" s="20">
        <f t="shared" si="18"/>
      </c>
      <c r="N119" s="21">
        <f t="shared" si="19"/>
      </c>
      <c r="O119" s="22">
        <f t="shared" si="20"/>
      </c>
      <c r="P119">
        <v>105</v>
      </c>
      <c r="Q119">
        <v>0.372398</v>
      </c>
    </row>
    <row r="120" spans="1:17" ht="12.75">
      <c r="A120">
        <v>106</v>
      </c>
      <c r="B120">
        <v>0.4</v>
      </c>
      <c r="E120" s="16">
        <f t="shared" si="16"/>
      </c>
      <c r="F120" s="17">
        <f t="shared" si="11"/>
      </c>
      <c r="G120" s="18">
        <f t="shared" si="12"/>
      </c>
      <c r="I120" s="8">
        <f t="shared" si="13"/>
      </c>
      <c r="J120" s="9">
        <f t="shared" si="14"/>
      </c>
      <c r="K120" s="8">
        <f t="shared" si="15"/>
      </c>
      <c r="L120" s="19">
        <f t="shared" si="17"/>
      </c>
      <c r="M120" s="20">
        <f t="shared" si="18"/>
      </c>
      <c r="N120" s="21">
        <f t="shared" si="19"/>
      </c>
      <c r="O120" s="22">
        <f t="shared" si="20"/>
      </c>
      <c r="P120">
        <v>106</v>
      </c>
      <c r="Q120">
        <v>0.40821</v>
      </c>
    </row>
    <row r="121" spans="1:17" ht="12.75">
      <c r="A121">
        <v>107</v>
      </c>
      <c r="B121">
        <v>0.4</v>
      </c>
      <c r="E121" s="16">
        <f t="shared" si="16"/>
      </c>
      <c r="F121" s="17">
        <f t="shared" si="11"/>
      </c>
      <c r="G121" s="18">
        <f t="shared" si="12"/>
      </c>
      <c r="I121" s="8">
        <f t="shared" si="13"/>
      </c>
      <c r="J121" s="9">
        <f t="shared" si="14"/>
      </c>
      <c r="K121" s="8">
        <f t="shared" si="15"/>
      </c>
      <c r="L121" s="19">
        <f t="shared" si="17"/>
      </c>
      <c r="M121" s="20">
        <f t="shared" si="18"/>
      </c>
      <c r="N121" s="21">
        <f t="shared" si="19"/>
      </c>
      <c r="O121" s="22">
        <f t="shared" si="20"/>
      </c>
      <c r="P121">
        <v>107</v>
      </c>
      <c r="Q121">
        <v>0.448823</v>
      </c>
    </row>
    <row r="122" spans="1:17" ht="12.75">
      <c r="A122">
        <v>108</v>
      </c>
      <c r="B122">
        <v>0.4</v>
      </c>
      <c r="E122" s="16">
        <f t="shared" si="16"/>
      </c>
      <c r="F122" s="17">
        <f t="shared" si="11"/>
      </c>
      <c r="G122" s="18">
        <f t="shared" si="12"/>
      </c>
      <c r="I122" s="8">
        <f t="shared" si="13"/>
      </c>
      <c r="J122" s="9">
        <f t="shared" si="14"/>
      </c>
      <c r="K122" s="8">
        <f t="shared" si="15"/>
      </c>
      <c r="L122" s="19">
        <f t="shared" si="17"/>
      </c>
      <c r="M122" s="20">
        <f t="shared" si="18"/>
      </c>
      <c r="N122" s="21">
        <f t="shared" si="19"/>
      </c>
      <c r="O122" s="22">
        <f t="shared" si="20"/>
      </c>
      <c r="P122">
        <v>108</v>
      </c>
      <c r="Q122">
        <v>0.494681</v>
      </c>
    </row>
    <row r="123" spans="1:17" ht="12.75">
      <c r="A123">
        <v>109</v>
      </c>
      <c r="B123">
        <v>0.4</v>
      </c>
      <c r="E123" s="16">
        <f t="shared" si="16"/>
      </c>
      <c r="F123" s="17">
        <f t="shared" si="11"/>
      </c>
      <c r="G123" s="18">
        <f t="shared" si="12"/>
      </c>
      <c r="I123" s="8">
        <f t="shared" si="13"/>
      </c>
      <c r="J123" s="9">
        <f t="shared" si="14"/>
      </c>
      <c r="K123" s="8">
        <f t="shared" si="15"/>
      </c>
      <c r="L123" s="19">
        <f t="shared" si="17"/>
      </c>
      <c r="M123" s="20">
        <f t="shared" si="18"/>
      </c>
      <c r="N123" s="21">
        <f t="shared" si="19"/>
      </c>
      <c r="O123" s="22">
        <f t="shared" si="20"/>
      </c>
      <c r="P123">
        <v>109</v>
      </c>
      <c r="Q123">
        <v>0.546231</v>
      </c>
    </row>
    <row r="124" spans="1:17" ht="12.75">
      <c r="A124">
        <v>110</v>
      </c>
      <c r="B124">
        <v>0.4</v>
      </c>
      <c r="E124" s="16">
        <f t="shared" si="16"/>
      </c>
      <c r="F124" s="17">
        <f t="shared" si="11"/>
      </c>
      <c r="G124" s="18">
        <f t="shared" si="12"/>
      </c>
      <c r="I124" s="8">
        <f t="shared" si="13"/>
      </c>
      <c r="J124" s="9">
        <f t="shared" si="14"/>
      </c>
      <c r="K124" s="8">
        <f t="shared" si="15"/>
      </c>
      <c r="L124" s="19">
        <f t="shared" si="17"/>
      </c>
      <c r="M124" s="20">
        <f t="shared" si="18"/>
      </c>
      <c r="N124" s="21">
        <f t="shared" si="19"/>
      </c>
      <c r="O124" s="22">
        <f t="shared" si="20"/>
      </c>
      <c r="P124">
        <v>110</v>
      </c>
      <c r="Q124">
        <v>0.603917</v>
      </c>
    </row>
    <row r="125" spans="1:17" ht="12.75">
      <c r="A125">
        <v>111</v>
      </c>
      <c r="B125">
        <v>0.4</v>
      </c>
      <c r="E125" s="16">
        <f t="shared" si="16"/>
      </c>
      <c r="F125" s="17">
        <f t="shared" si="11"/>
      </c>
      <c r="G125" s="18">
        <f t="shared" si="12"/>
      </c>
      <c r="I125" s="8">
        <f t="shared" si="13"/>
      </c>
      <c r="J125" s="9">
        <f t="shared" si="14"/>
      </c>
      <c r="K125" s="8">
        <f t="shared" si="15"/>
      </c>
      <c r="L125" s="19">
        <f t="shared" si="17"/>
      </c>
      <c r="M125" s="20">
        <f t="shared" si="18"/>
      </c>
      <c r="N125" s="21">
        <f t="shared" si="19"/>
      </c>
      <c r="O125" s="22">
        <f t="shared" si="20"/>
      </c>
      <c r="P125">
        <v>111</v>
      </c>
      <c r="Q125">
        <v>0.668186</v>
      </c>
    </row>
    <row r="126" spans="1:17" ht="12.75">
      <c r="A126">
        <v>112</v>
      </c>
      <c r="B126">
        <v>0.4</v>
      </c>
      <c r="E126" s="16">
        <f t="shared" si="16"/>
      </c>
      <c r="F126" s="17">
        <f t="shared" si="11"/>
      </c>
      <c r="G126" s="18">
        <f t="shared" si="12"/>
      </c>
      <c r="I126" s="8">
        <f t="shared" si="13"/>
      </c>
      <c r="J126" s="9">
        <f t="shared" si="14"/>
      </c>
      <c r="K126" s="8">
        <f t="shared" si="15"/>
      </c>
      <c r="L126" s="19">
        <f t="shared" si="17"/>
      </c>
      <c r="M126" s="20">
        <f t="shared" si="18"/>
      </c>
      <c r="N126" s="21">
        <f t="shared" si="19"/>
      </c>
      <c r="O126" s="22">
        <f t="shared" si="20"/>
      </c>
      <c r="P126">
        <v>112</v>
      </c>
      <c r="Q126">
        <v>0.739483</v>
      </c>
    </row>
    <row r="127" spans="1:17" ht="12.75">
      <c r="A127">
        <v>113</v>
      </c>
      <c r="B127">
        <v>0.4</v>
      </c>
      <c r="E127" s="16">
        <f t="shared" si="16"/>
      </c>
      <c r="F127" s="17">
        <f t="shared" si="11"/>
      </c>
      <c r="G127" s="18">
        <f t="shared" si="12"/>
      </c>
      <c r="I127" s="8">
        <f t="shared" si="13"/>
      </c>
      <c r="J127" s="9">
        <f t="shared" si="14"/>
      </c>
      <c r="K127" s="8">
        <f t="shared" si="15"/>
      </c>
      <c r="L127" s="19">
        <f t="shared" si="17"/>
      </c>
      <c r="M127" s="20">
        <f t="shared" si="18"/>
      </c>
      <c r="N127" s="21">
        <f t="shared" si="19"/>
      </c>
      <c r="O127" s="22">
        <f t="shared" si="20"/>
      </c>
      <c r="P127">
        <v>113</v>
      </c>
      <c r="Q127">
        <v>0.818254</v>
      </c>
    </row>
    <row r="128" spans="1:17" ht="12.75">
      <c r="A128">
        <v>114</v>
      </c>
      <c r="B128">
        <v>0.4</v>
      </c>
      <c r="E128" s="16">
        <f t="shared" si="16"/>
      </c>
      <c r="F128" s="17">
        <f t="shared" si="11"/>
      </c>
      <c r="G128" s="18">
        <f t="shared" si="12"/>
      </c>
      <c r="I128" s="8">
        <f t="shared" si="13"/>
      </c>
      <c r="J128" s="9">
        <f t="shared" si="14"/>
      </c>
      <c r="K128" s="8">
        <f t="shared" si="15"/>
      </c>
      <c r="L128" s="19">
        <f t="shared" si="17"/>
      </c>
      <c r="M128" s="20">
        <f t="shared" si="18"/>
      </c>
      <c r="N128" s="21">
        <f t="shared" si="19"/>
      </c>
      <c r="O128" s="22">
        <f t="shared" si="20"/>
      </c>
      <c r="P128">
        <v>114</v>
      </c>
      <c r="Q128">
        <v>0.904945</v>
      </c>
    </row>
    <row r="129" spans="1:17" ht="12.75">
      <c r="A129">
        <v>115</v>
      </c>
      <c r="B129">
        <v>0.4</v>
      </c>
      <c r="E129" s="16">
        <f t="shared" si="16"/>
      </c>
      <c r="F129" s="17">
        <f>IF(E129="","",(1-VLOOKUP(E129,$A$14:$B$129,2,FALSE))*F128)</f>
      </c>
      <c r="G129" s="18">
        <f t="shared" si="12"/>
      </c>
      <c r="I129" s="8">
        <f t="shared" si="13"/>
      </c>
      <c r="J129" s="9">
        <f t="shared" si="14"/>
      </c>
      <c r="K129" s="8">
        <f t="shared" si="15"/>
      </c>
      <c r="L129" s="19">
        <f t="shared" si="17"/>
      </c>
      <c r="M129" s="20">
        <f t="shared" si="18"/>
      </c>
      <c r="N129" s="21">
        <f t="shared" si="19"/>
      </c>
      <c r="O129" s="22">
        <f t="shared" si="20"/>
      </c>
      <c r="P129">
        <v>115</v>
      </c>
      <c r="Q129">
        <v>1</v>
      </c>
    </row>
    <row r="130" spans="1:16" ht="12.75">
      <c r="A130" t="s">
        <v>2</v>
      </c>
      <c r="B130">
        <v>0.4</v>
      </c>
      <c r="K130" s="11"/>
      <c r="L130" s="11"/>
      <c r="M130" s="11"/>
      <c r="N130" s="11"/>
      <c r="P130" t="s">
        <v>3</v>
      </c>
    </row>
    <row r="131" spans="2:14" ht="12.75">
      <c r="B131">
        <v>0.4</v>
      </c>
      <c r="K131" s="11"/>
      <c r="L131" s="11"/>
      <c r="M131" s="11"/>
      <c r="N131" s="11"/>
    </row>
    <row r="132" spans="2:14" ht="12.75">
      <c r="B132">
        <v>0.4</v>
      </c>
      <c r="K132" s="11"/>
      <c r="L132" s="11"/>
      <c r="M132" s="11"/>
      <c r="N132" s="11"/>
    </row>
    <row r="133" spans="2:14" ht="12.75">
      <c r="B133">
        <v>1</v>
      </c>
      <c r="K133" s="11"/>
      <c r="L133" s="11"/>
      <c r="M133" s="11"/>
      <c r="N133" s="11"/>
    </row>
    <row r="134" spans="11:14" ht="12.75">
      <c r="K134" s="11"/>
      <c r="L134" s="11"/>
      <c r="M134" s="11"/>
      <c r="N134" s="11"/>
    </row>
    <row r="135" spans="11:14" ht="12.75">
      <c r="K135" s="11"/>
      <c r="L135" s="11"/>
      <c r="M135" s="11"/>
      <c r="N135" s="11"/>
    </row>
    <row r="136" spans="11:14" ht="12.75">
      <c r="K136" s="11"/>
      <c r="L136" s="11"/>
      <c r="M136" s="11"/>
      <c r="N136" s="11"/>
    </row>
    <row r="137" spans="11:14" ht="12.75">
      <c r="K137" s="11"/>
      <c r="L137" s="11"/>
      <c r="M137" s="11"/>
      <c r="N137" s="11"/>
    </row>
    <row r="138" spans="11:14" ht="12.75">
      <c r="K138" s="11"/>
      <c r="L138" s="11"/>
      <c r="M138" s="11"/>
      <c r="N138" s="11"/>
    </row>
    <row r="139" spans="11:14" ht="12.75">
      <c r="K139" s="11"/>
      <c r="L139" s="11"/>
      <c r="M139" s="11"/>
      <c r="N139" s="11"/>
    </row>
    <row r="140" spans="11:14" ht="12.75">
      <c r="K140" s="11"/>
      <c r="L140" s="11"/>
      <c r="M140" s="11"/>
      <c r="N140" s="11"/>
    </row>
    <row r="141" spans="11:14" ht="12.75">
      <c r="K141" s="11"/>
      <c r="L141" s="11"/>
      <c r="M141" s="11"/>
      <c r="N141" s="11"/>
    </row>
    <row r="142" spans="11:14" ht="12.75">
      <c r="K142" s="11"/>
      <c r="L142" s="11"/>
      <c r="M142" s="11"/>
      <c r="N142" s="11"/>
    </row>
    <row r="143" spans="11:14" ht="12.75">
      <c r="K143" s="11"/>
      <c r="L143" s="11"/>
      <c r="M143" s="11"/>
      <c r="N143" s="11"/>
    </row>
    <row r="144" spans="11:14" ht="12.75">
      <c r="K144" s="11"/>
      <c r="L144" s="11"/>
      <c r="M144" s="11"/>
      <c r="N144" s="11"/>
    </row>
    <row r="145" spans="11:14" ht="12.75">
      <c r="K145" s="11"/>
      <c r="L145" s="11"/>
      <c r="M145" s="11"/>
      <c r="N145" s="11"/>
    </row>
    <row r="146" spans="11:14" ht="12.75">
      <c r="K146" s="11"/>
      <c r="L146" s="11"/>
      <c r="M146" s="11"/>
      <c r="N146" s="11"/>
    </row>
    <row r="147" spans="11:14" ht="12.75">
      <c r="K147" s="11"/>
      <c r="L147" s="11"/>
      <c r="M147" s="11"/>
      <c r="N147" s="11"/>
    </row>
    <row r="148" spans="11:14" ht="12.75">
      <c r="K148" s="11"/>
      <c r="L148" s="11"/>
      <c r="M148" s="11"/>
      <c r="N148" s="11"/>
    </row>
    <row r="149" spans="11:14" ht="12.75">
      <c r="K149" s="11"/>
      <c r="L149" s="11"/>
      <c r="M149" s="11"/>
      <c r="N149" s="11"/>
    </row>
    <row r="150" spans="11:14" ht="12.75">
      <c r="K150" s="11"/>
      <c r="L150" s="11"/>
      <c r="M150" s="11"/>
      <c r="N150" s="11"/>
    </row>
    <row r="151" spans="11:14" ht="12.75">
      <c r="K151" s="11"/>
      <c r="L151" s="11"/>
      <c r="M151" s="11"/>
      <c r="N151" s="11"/>
    </row>
    <row r="152" spans="11:14" ht="12.75">
      <c r="K152" s="11"/>
      <c r="L152" s="11"/>
      <c r="M152" s="11"/>
      <c r="N152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2"/>
  <sheetViews>
    <sheetView zoomScalePageLayoutView="0" workbookViewId="0" topLeftCell="A1">
      <selection activeCell="A5" sqref="A5:A10"/>
    </sheetView>
  </sheetViews>
  <sheetFormatPr defaultColWidth="9.140625" defaultRowHeight="12.75"/>
  <cols>
    <col min="1" max="1" width="13.7109375" style="0" customWidth="1"/>
    <col min="8" max="11" width="16.7109375" style="0" customWidth="1"/>
  </cols>
  <sheetData>
    <row r="1" spans="1:14" ht="17.25">
      <c r="A1" s="1" t="s">
        <v>0</v>
      </c>
      <c r="K1" s="11"/>
      <c r="L1" s="11"/>
      <c r="M1" s="11"/>
      <c r="N1" s="11"/>
    </row>
    <row r="2" spans="1:14" ht="12.75">
      <c r="A2" t="s">
        <v>29</v>
      </c>
      <c r="K2" s="11"/>
      <c r="L2" s="11"/>
      <c r="M2" s="11"/>
      <c r="N2" s="11"/>
    </row>
    <row r="3" spans="1:14" ht="12.75">
      <c r="A3" t="s">
        <v>43</v>
      </c>
      <c r="K3" s="11"/>
      <c r="L3" s="11"/>
      <c r="M3" s="11"/>
      <c r="N3" s="11"/>
    </row>
    <row r="4" spans="11:14" ht="12.75">
      <c r="K4" s="11"/>
      <c r="L4" s="11"/>
      <c r="M4" s="11"/>
      <c r="N4" s="11"/>
    </row>
    <row r="5" spans="1:14" ht="12.75">
      <c r="A5" s="44">
        <f>Calc_Summary!A5</f>
        <v>70</v>
      </c>
      <c r="B5" t="s">
        <v>6</v>
      </c>
      <c r="K5" s="11"/>
      <c r="L5" s="11"/>
      <c r="M5" s="11"/>
      <c r="N5" s="11"/>
    </row>
    <row r="6" spans="1:14" ht="12.75">
      <c r="A6" s="44"/>
      <c r="K6" s="11"/>
      <c r="L6" s="11"/>
      <c r="M6" s="11"/>
      <c r="N6" s="11"/>
    </row>
    <row r="7" spans="1:14" ht="12.75">
      <c r="A7" s="45">
        <f>Calc_Summary!A7</f>
        <v>0.014</v>
      </c>
      <c r="B7" t="s">
        <v>1</v>
      </c>
      <c r="F7" s="2">
        <v>0</v>
      </c>
      <c r="G7" t="s">
        <v>9</v>
      </c>
      <c r="K7" s="11"/>
      <c r="L7" s="11"/>
      <c r="M7" s="11"/>
      <c r="N7" s="11"/>
    </row>
    <row r="8" spans="1:14" ht="12.75">
      <c r="A8" s="43"/>
      <c r="K8" s="11"/>
      <c r="L8" s="11"/>
      <c r="M8" s="11"/>
      <c r="N8" s="11"/>
    </row>
    <row r="9" spans="1:15" ht="12.75">
      <c r="A9" s="46">
        <f>Calc_Summary!A6</f>
        <v>12000</v>
      </c>
      <c r="B9" t="s">
        <v>41</v>
      </c>
      <c r="D9" s="10">
        <f>K129</f>
      </c>
      <c r="F9" s="14" t="s">
        <v>13</v>
      </c>
      <c r="G9" s="14"/>
      <c r="H9" s="14"/>
      <c r="I9" s="14"/>
      <c r="L9" s="11"/>
      <c r="M9" s="11"/>
      <c r="N9" s="11"/>
      <c r="O9" s="11"/>
    </row>
    <row r="10" spans="1:15" ht="12.75">
      <c r="A10" s="46">
        <f>A9*O13</f>
        <v>175667.1846458653</v>
      </c>
      <c r="B10" t="s">
        <v>7</v>
      </c>
      <c r="E10" s="14" t="s">
        <v>26</v>
      </c>
      <c r="F10" s="14" t="s">
        <v>12</v>
      </c>
      <c r="G10" s="14" t="s">
        <v>16</v>
      </c>
      <c r="H10" s="14"/>
      <c r="I10" s="14"/>
      <c r="J10" s="14" t="s">
        <v>27</v>
      </c>
      <c r="L10" s="11"/>
      <c r="M10" s="12" t="s">
        <v>20</v>
      </c>
      <c r="N10" s="12" t="s">
        <v>22</v>
      </c>
      <c r="O10" s="12" t="s">
        <v>24</v>
      </c>
    </row>
    <row r="11" spans="1:15" ht="12.75">
      <c r="A11" s="2"/>
      <c r="E11" s="14" t="s">
        <v>4</v>
      </c>
      <c r="F11" s="14" t="s">
        <v>11</v>
      </c>
      <c r="G11" s="14" t="s">
        <v>17</v>
      </c>
      <c r="H11" s="14" t="s">
        <v>28</v>
      </c>
      <c r="I11" s="14" t="s">
        <v>14</v>
      </c>
      <c r="J11" s="14" t="s">
        <v>15</v>
      </c>
      <c r="K11" t="s">
        <v>10</v>
      </c>
      <c r="L11" s="12" t="s">
        <v>19</v>
      </c>
      <c r="M11" s="12" t="s">
        <v>21</v>
      </c>
      <c r="N11" s="12" t="s">
        <v>23</v>
      </c>
      <c r="O11" s="12" t="s">
        <v>25</v>
      </c>
    </row>
    <row r="12" spans="12:14" ht="12.75">
      <c r="L12" s="11"/>
      <c r="M12" s="11"/>
      <c r="N12" s="11"/>
    </row>
    <row r="13" spans="1:17" ht="12.75">
      <c r="A13" s="5" t="s">
        <v>4</v>
      </c>
      <c r="B13" s="5" t="s">
        <v>5</v>
      </c>
      <c r="F13" s="6"/>
      <c r="G13" s="6"/>
      <c r="H13" s="9"/>
      <c r="K13" s="8">
        <f>$A$10*10000</f>
        <v>1756671846.458653</v>
      </c>
      <c r="L13" s="13"/>
      <c r="M13" s="11"/>
      <c r="N13" s="11"/>
      <c r="O13" s="22">
        <f>SUM(O14:O129)</f>
        <v>14.638932053822106</v>
      </c>
      <c r="P13" s="5" t="s">
        <v>4</v>
      </c>
      <c r="Q13" s="5" t="s">
        <v>5</v>
      </c>
    </row>
    <row r="14" spans="1:17" ht="12.75">
      <c r="A14">
        <v>0</v>
      </c>
      <c r="B14">
        <v>0.006091</v>
      </c>
      <c r="E14" s="16">
        <f>A5</f>
        <v>70</v>
      </c>
      <c r="F14" s="17">
        <f>10000</f>
        <v>10000</v>
      </c>
      <c r="G14" s="18">
        <f>IF(E14="","",(1+$F$7)^(E14-$A$5))</f>
        <v>1</v>
      </c>
      <c r="H14" s="9">
        <f aca="true" t="shared" si="0" ref="H14:H64">IF(E14="","",$A$9*F14*G14)</f>
        <v>120000000</v>
      </c>
      <c r="I14" s="8">
        <f>IF(E14="","",K13-H14)</f>
        <v>1636671846.458653</v>
      </c>
      <c r="J14" s="9">
        <f>IF(E14="","",I14*((1+$A$7)*(1+$F$7)-1))</f>
        <v>22913405.85042116</v>
      </c>
      <c r="K14" s="8">
        <f>IF(E14="","",I14+J14)</f>
        <v>1659585252.3090742</v>
      </c>
      <c r="L14" s="19">
        <v>1</v>
      </c>
      <c r="M14" s="20">
        <v>1</v>
      </c>
      <c r="N14" s="21">
        <v>1</v>
      </c>
      <c r="O14" s="22">
        <f>L14*M14*N14</f>
        <v>1</v>
      </c>
      <c r="P14">
        <v>0</v>
      </c>
      <c r="Q14">
        <v>0.002311</v>
      </c>
    </row>
    <row r="15" spans="1:17" ht="12.75">
      <c r="A15">
        <v>1</v>
      </c>
      <c r="B15">
        <v>0.000457</v>
      </c>
      <c r="E15" s="16">
        <f>IF(E14&lt;MAX($A$14:$A$129),E14+1,"")</f>
        <v>71</v>
      </c>
      <c r="F15" s="17">
        <f>IF(E15="","",(1-VLOOKUP(E14,$A$14:$B$129,2,FALSE))*F14)</f>
        <v>9820.55</v>
      </c>
      <c r="G15" s="18">
        <f aca="true" t="shared" si="1" ref="G15:G78">IF(E15="","",(1+$F$7)^(E15-$A$5))</f>
        <v>1</v>
      </c>
      <c r="H15" s="15">
        <f t="shared" si="0"/>
        <v>117846599.99999999</v>
      </c>
      <c r="I15" s="8">
        <f aca="true" t="shared" si="2" ref="I15:I78">IF(E15="","",K14-H15)</f>
        <v>1541738652.3090742</v>
      </c>
      <c r="J15" s="9">
        <f aca="true" t="shared" si="3" ref="J15:J78">IF(E15="","",I15*((1+$A$7)*(1+$F$7)-1))</f>
        <v>21584341.132327057</v>
      </c>
      <c r="K15" s="8">
        <f aca="true" t="shared" si="4" ref="K15:K78">IF(E15="","",I15+J15)</f>
        <v>1563322993.4414012</v>
      </c>
      <c r="L15" s="19">
        <f>IF(E15="","",L14*(1+$F$7))</f>
        <v>1</v>
      </c>
      <c r="M15" s="20">
        <f>IF(E15="","",(1-VLOOKUP(E14,$A$14:$B$129,2,FALSE))*M14)</f>
        <v>0.982055</v>
      </c>
      <c r="N15" s="21">
        <f>IF(E15="","",N14/((1+$A$7)*(1+$F$7)))</f>
        <v>0.9861932938856016</v>
      </c>
      <c r="O15" s="22">
        <f>IF(E15="","",L15*M15*N15)</f>
        <v>0.9684960552268245</v>
      </c>
      <c r="P15">
        <v>1</v>
      </c>
      <c r="Q15">
        <v>0.000906</v>
      </c>
    </row>
    <row r="16" spans="1:17" ht="12.75">
      <c r="A16">
        <v>2</v>
      </c>
      <c r="B16">
        <v>0.000267</v>
      </c>
      <c r="E16" s="16">
        <f aca="true" t="shared" si="5" ref="E16:E79">IF(E15&lt;MAX($A$14:$A$129),E15+1,"")</f>
        <v>72</v>
      </c>
      <c r="F16" s="17">
        <f aca="true" t="shared" si="6" ref="F16:F64">IF(E16="","",(1-VLOOKUP(E15,$A$14:$B$129,2,FALSE))*F15)</f>
        <v>9627.90027065</v>
      </c>
      <c r="G16" s="18">
        <f t="shared" si="1"/>
        <v>1</v>
      </c>
      <c r="H16" s="15">
        <f t="shared" si="0"/>
        <v>115534803.2478</v>
      </c>
      <c r="I16" s="8">
        <f t="shared" si="2"/>
        <v>1447788190.1936011</v>
      </c>
      <c r="J16" s="9">
        <f t="shared" si="3"/>
        <v>20269034.662710436</v>
      </c>
      <c r="K16" s="8">
        <f t="shared" si="4"/>
        <v>1468057224.8563116</v>
      </c>
      <c r="L16" s="19">
        <f aca="true" t="shared" si="7" ref="L16:L79">IF(E16="","",L15*(1+$F$7))</f>
        <v>1</v>
      </c>
      <c r="M16" s="20">
        <f aca="true" t="shared" si="8" ref="M16:M79">IF(E16="","",(1-VLOOKUP(E15,$A$14:$B$129,2,FALSE))*M15)</f>
        <v>0.962790027065</v>
      </c>
      <c r="N16" s="21">
        <f aca="true" t="shared" si="9" ref="N16:N79">IF(E16="","",N15/((1+$A$7)*(1+$F$7)))</f>
        <v>0.9725772129049326</v>
      </c>
      <c r="O16" s="22">
        <f aca="true" t="shared" si="10" ref="O16:O79">IF(E16="","",L16*M16*N16)</f>
        <v>0.9363876411355424</v>
      </c>
      <c r="P16">
        <v>2</v>
      </c>
      <c r="Q16">
        <v>0.000504</v>
      </c>
    </row>
    <row r="17" spans="1:17" ht="12.75">
      <c r="A17">
        <v>3</v>
      </c>
      <c r="B17">
        <v>0.000197</v>
      </c>
      <c r="E17" s="16">
        <f t="shared" si="5"/>
        <v>73</v>
      </c>
      <c r="F17" s="17">
        <f t="shared" si="6"/>
        <v>9420.871531130213</v>
      </c>
      <c r="G17" s="18">
        <f t="shared" si="1"/>
        <v>1</v>
      </c>
      <c r="H17" s="15">
        <f t="shared" si="0"/>
        <v>113050458.37356256</v>
      </c>
      <c r="I17" s="8">
        <f t="shared" si="2"/>
        <v>1355006766.482749</v>
      </c>
      <c r="J17" s="9">
        <f t="shared" si="3"/>
        <v>18970094.730758503</v>
      </c>
      <c r="K17" s="8">
        <f t="shared" si="4"/>
        <v>1373976861.2135074</v>
      </c>
      <c r="L17" s="19">
        <f t="shared" si="7"/>
        <v>1</v>
      </c>
      <c r="M17" s="20">
        <f t="shared" si="8"/>
        <v>0.9420871531130213</v>
      </c>
      <c r="N17" s="21">
        <f t="shared" si="9"/>
        <v>0.9591491251527935</v>
      </c>
      <c r="O17" s="22">
        <f t="shared" si="10"/>
        <v>0.9036020687260402</v>
      </c>
      <c r="P17">
        <v>3</v>
      </c>
      <c r="Q17">
        <v>0.000408</v>
      </c>
    </row>
    <row r="18" spans="1:17" ht="12.75">
      <c r="A18">
        <v>4</v>
      </c>
      <c r="B18">
        <v>0.000168</v>
      </c>
      <c r="E18" s="16">
        <f t="shared" si="5"/>
        <v>74</v>
      </c>
      <c r="F18" s="17">
        <f t="shared" si="6"/>
        <v>9198.20923249195</v>
      </c>
      <c r="G18" s="18">
        <f t="shared" si="1"/>
        <v>1</v>
      </c>
      <c r="H18" s="15">
        <f t="shared" si="0"/>
        <v>110378510.7899034</v>
      </c>
      <c r="I18" s="8">
        <f t="shared" si="2"/>
        <v>1263598350.423604</v>
      </c>
      <c r="J18" s="9">
        <f t="shared" si="3"/>
        <v>17690376.90593047</v>
      </c>
      <c r="K18" s="8">
        <f t="shared" si="4"/>
        <v>1281288727.3295345</v>
      </c>
      <c r="L18" s="19">
        <f t="shared" si="7"/>
        <v>1</v>
      </c>
      <c r="M18" s="20">
        <f t="shared" si="8"/>
        <v>0.9198209232491951</v>
      </c>
      <c r="N18" s="21">
        <f t="shared" si="9"/>
        <v>0.9459064350619265</v>
      </c>
      <c r="O18" s="22">
        <f t="shared" si="10"/>
        <v>0.8700645304060161</v>
      </c>
      <c r="P18">
        <v>4</v>
      </c>
      <c r="Q18">
        <v>0.000357</v>
      </c>
    </row>
    <row r="19" spans="1:17" ht="12.75">
      <c r="A19">
        <v>5</v>
      </c>
      <c r="B19">
        <v>0.000151</v>
      </c>
      <c r="E19" s="16">
        <f t="shared" si="5"/>
        <v>75</v>
      </c>
      <c r="F19" s="17">
        <f t="shared" si="6"/>
        <v>8959.175369167182</v>
      </c>
      <c r="G19" s="18">
        <f t="shared" si="1"/>
        <v>1</v>
      </c>
      <c r="H19" s="15">
        <f t="shared" si="0"/>
        <v>107510104.43000619</v>
      </c>
      <c r="I19" s="8">
        <f t="shared" si="2"/>
        <v>1173778622.8995283</v>
      </c>
      <c r="J19" s="9">
        <f t="shared" si="3"/>
        <v>16432900.72059341</v>
      </c>
      <c r="K19" s="8">
        <f t="shared" si="4"/>
        <v>1190211523.6201217</v>
      </c>
      <c r="L19" s="19">
        <f t="shared" si="7"/>
        <v>1</v>
      </c>
      <c r="M19" s="20">
        <f t="shared" si="8"/>
        <v>0.8959175369167183</v>
      </c>
      <c r="N19" s="21">
        <f t="shared" si="9"/>
        <v>0.9328465829013082</v>
      </c>
      <c r="O19" s="22">
        <f t="shared" si="10"/>
        <v>0.8357536128741172</v>
      </c>
      <c r="P19">
        <v>5</v>
      </c>
      <c r="Q19">
        <v>0.000324</v>
      </c>
    </row>
    <row r="20" spans="1:17" ht="12.75">
      <c r="A20">
        <v>6</v>
      </c>
      <c r="B20">
        <v>0.000138</v>
      </c>
      <c r="E20" s="16">
        <f t="shared" si="5"/>
        <v>76</v>
      </c>
      <c r="F20" s="17">
        <f t="shared" si="6"/>
        <v>8705.111074048338</v>
      </c>
      <c r="G20" s="18">
        <f t="shared" si="1"/>
        <v>1</v>
      </c>
      <c r="H20" s="15">
        <f t="shared" si="0"/>
        <v>104461332.88858005</v>
      </c>
      <c r="I20" s="8">
        <f t="shared" si="2"/>
        <v>1085750190.7315416</v>
      </c>
      <c r="J20" s="9">
        <f t="shared" si="3"/>
        <v>15200502.670241596</v>
      </c>
      <c r="K20" s="8">
        <f t="shared" si="4"/>
        <v>1100950693.4017832</v>
      </c>
      <c r="L20" s="19">
        <f t="shared" si="7"/>
        <v>1</v>
      </c>
      <c r="M20" s="20">
        <f t="shared" si="8"/>
        <v>0.870511107404834</v>
      </c>
      <c r="N20" s="21">
        <f t="shared" si="9"/>
        <v>0.919967044281369</v>
      </c>
      <c r="O20" s="22">
        <f t="shared" si="10"/>
        <v>0.8008415304933264</v>
      </c>
      <c r="P20">
        <v>6</v>
      </c>
      <c r="Q20">
        <v>0.000301</v>
      </c>
    </row>
    <row r="21" spans="1:17" ht="12.75">
      <c r="A21">
        <v>7</v>
      </c>
      <c r="B21">
        <v>0.000129</v>
      </c>
      <c r="E21" s="16">
        <f t="shared" si="5"/>
        <v>77</v>
      </c>
      <c r="F21" s="17">
        <f t="shared" si="6"/>
        <v>8436.567102525021</v>
      </c>
      <c r="G21" s="18">
        <f t="shared" si="1"/>
        <v>1</v>
      </c>
      <c r="H21" s="15">
        <f t="shared" si="0"/>
        <v>101238805.23030025</v>
      </c>
      <c r="I21" s="8">
        <f t="shared" si="2"/>
        <v>999711888.171483</v>
      </c>
      <c r="J21" s="9">
        <f t="shared" si="3"/>
        <v>13995966.434400775</v>
      </c>
      <c r="K21" s="8">
        <f t="shared" si="4"/>
        <v>1013707854.6058838</v>
      </c>
      <c r="L21" s="19">
        <f t="shared" si="7"/>
        <v>1</v>
      </c>
      <c r="M21" s="20">
        <f t="shared" si="8"/>
        <v>0.8436567102525022</v>
      </c>
      <c r="N21" s="21">
        <f t="shared" si="9"/>
        <v>0.9072653296660443</v>
      </c>
      <c r="O21" s="22">
        <f t="shared" si="10"/>
        <v>0.7654204833522069</v>
      </c>
      <c r="P21">
        <v>7</v>
      </c>
      <c r="Q21">
        <v>0.000286</v>
      </c>
    </row>
    <row r="22" spans="1:17" ht="12.75">
      <c r="A22">
        <v>8</v>
      </c>
      <c r="B22">
        <v>0.00012</v>
      </c>
      <c r="E22" s="16">
        <f t="shared" si="5"/>
        <v>78</v>
      </c>
      <c r="F22" s="17">
        <f t="shared" si="6"/>
        <v>8151.25927625183</v>
      </c>
      <c r="G22" s="18">
        <f t="shared" si="1"/>
        <v>1</v>
      </c>
      <c r="H22" s="15">
        <f t="shared" si="0"/>
        <v>97815111.31502196</v>
      </c>
      <c r="I22" s="8">
        <f t="shared" si="2"/>
        <v>915892743.2908618</v>
      </c>
      <c r="J22" s="9">
        <f t="shared" si="3"/>
        <v>12822498.406072076</v>
      </c>
      <c r="K22" s="8">
        <f t="shared" si="4"/>
        <v>928715241.6969339</v>
      </c>
      <c r="L22" s="19">
        <f t="shared" si="7"/>
        <v>1</v>
      </c>
      <c r="M22" s="20">
        <f t="shared" si="8"/>
        <v>0.8151259276251831</v>
      </c>
      <c r="N22" s="21">
        <f t="shared" si="9"/>
        <v>0.8947389838915625</v>
      </c>
      <c r="O22" s="22">
        <f t="shared" si="10"/>
        <v>0.7293249442270237</v>
      </c>
      <c r="P22">
        <v>8</v>
      </c>
      <c r="Q22">
        <v>0.000328</v>
      </c>
    </row>
    <row r="23" spans="1:17" ht="12.75">
      <c r="A23">
        <v>9</v>
      </c>
      <c r="B23">
        <v>0.000112</v>
      </c>
      <c r="E23" s="16">
        <f t="shared" si="5"/>
        <v>79</v>
      </c>
      <c r="F23" s="17">
        <f t="shared" si="6"/>
        <v>7845.741927318635</v>
      </c>
      <c r="G23" s="18">
        <f t="shared" si="1"/>
        <v>1</v>
      </c>
      <c r="H23" s="15">
        <f t="shared" si="0"/>
        <v>94148903.12782362</v>
      </c>
      <c r="I23" s="8">
        <f t="shared" si="2"/>
        <v>834566338.5691103</v>
      </c>
      <c r="J23" s="9">
        <f t="shared" si="3"/>
        <v>11683928.739967555</v>
      </c>
      <c r="K23" s="8">
        <f t="shared" si="4"/>
        <v>846250267.3090779</v>
      </c>
      <c r="L23" s="19">
        <f t="shared" si="7"/>
        <v>1</v>
      </c>
      <c r="M23" s="20">
        <f t="shared" si="8"/>
        <v>0.7845741927318636</v>
      </c>
      <c r="N23" s="21">
        <f t="shared" si="9"/>
        <v>0.8823855856918762</v>
      </c>
      <c r="O23" s="22">
        <f t="shared" si="10"/>
        <v>0.6922969585724364</v>
      </c>
      <c r="P23">
        <v>9</v>
      </c>
      <c r="Q23">
        <v>0.000362</v>
      </c>
    </row>
    <row r="24" spans="1:17" ht="12.75">
      <c r="A24">
        <v>10</v>
      </c>
      <c r="B24">
        <v>0.000107</v>
      </c>
      <c r="E24" s="16">
        <f t="shared" si="5"/>
        <v>80</v>
      </c>
      <c r="F24" s="17">
        <f t="shared" si="6"/>
        <v>7517.8526806921345</v>
      </c>
      <c r="G24" s="18">
        <f t="shared" si="1"/>
        <v>1</v>
      </c>
      <c r="H24" s="15">
        <f t="shared" si="0"/>
        <v>90214232.16830562</v>
      </c>
      <c r="I24" s="8">
        <f t="shared" si="2"/>
        <v>756036035.1407722</v>
      </c>
      <c r="J24" s="9">
        <f t="shared" si="3"/>
        <v>10584504.49197082</v>
      </c>
      <c r="K24" s="8">
        <f t="shared" si="4"/>
        <v>766620539.632743</v>
      </c>
      <c r="L24" s="19">
        <f t="shared" si="7"/>
        <v>1</v>
      </c>
      <c r="M24" s="20">
        <f t="shared" si="8"/>
        <v>0.7517852680692135</v>
      </c>
      <c r="N24" s="21">
        <f t="shared" si="9"/>
        <v>0.8702027472306472</v>
      </c>
      <c r="O24" s="22">
        <f t="shared" si="10"/>
        <v>0.6542056056013581</v>
      </c>
      <c r="P24">
        <v>10</v>
      </c>
      <c r="Q24">
        <v>0.00039</v>
      </c>
    </row>
    <row r="25" spans="1:17" ht="12.75">
      <c r="A25">
        <v>11</v>
      </c>
      <c r="B25">
        <v>0.000113</v>
      </c>
      <c r="E25" s="16">
        <f t="shared" si="5"/>
        <v>81</v>
      </c>
      <c r="F25" s="17">
        <f t="shared" si="6"/>
        <v>7168.550691589136</v>
      </c>
      <c r="G25" s="18">
        <f t="shared" si="1"/>
        <v>1</v>
      </c>
      <c r="H25" s="15">
        <f t="shared" si="0"/>
        <v>86022608.29906963</v>
      </c>
      <c r="I25" s="8">
        <f t="shared" si="2"/>
        <v>680597931.3336734</v>
      </c>
      <c r="J25" s="9">
        <f t="shared" si="3"/>
        <v>9528371.038671436</v>
      </c>
      <c r="K25" s="8">
        <f t="shared" si="4"/>
        <v>690126302.3723449</v>
      </c>
      <c r="L25" s="19">
        <f t="shared" si="7"/>
        <v>1</v>
      </c>
      <c r="M25" s="20">
        <f t="shared" si="8"/>
        <v>0.7168550691589136</v>
      </c>
      <c r="N25" s="21">
        <f t="shared" si="9"/>
        <v>0.8581881136396915</v>
      </c>
      <c r="O25" s="22">
        <f t="shared" si="10"/>
        <v>0.6151964995545387</v>
      </c>
      <c r="P25">
        <v>11</v>
      </c>
      <c r="Q25">
        <v>0.000413</v>
      </c>
    </row>
    <row r="26" spans="1:17" ht="12.75">
      <c r="A26">
        <v>12</v>
      </c>
      <c r="B26">
        <v>0.000135</v>
      </c>
      <c r="E26" s="16">
        <f t="shared" si="5"/>
        <v>82</v>
      </c>
      <c r="F26" s="17">
        <f t="shared" si="6"/>
        <v>6800.761029806464</v>
      </c>
      <c r="G26" s="18">
        <f t="shared" si="1"/>
        <v>1</v>
      </c>
      <c r="H26" s="15">
        <f t="shared" si="0"/>
        <v>81609132.35767756</v>
      </c>
      <c r="I26" s="8">
        <f t="shared" si="2"/>
        <v>608517170.0146673</v>
      </c>
      <c r="J26" s="9">
        <f t="shared" si="3"/>
        <v>8519240.38020535</v>
      </c>
      <c r="K26" s="8">
        <f t="shared" si="4"/>
        <v>617036410.3948727</v>
      </c>
      <c r="L26" s="19">
        <f t="shared" si="7"/>
        <v>1</v>
      </c>
      <c r="M26" s="20">
        <f t="shared" si="8"/>
        <v>0.6800761029806465</v>
      </c>
      <c r="N26" s="21">
        <f t="shared" si="9"/>
        <v>0.8463393625637983</v>
      </c>
      <c r="O26" s="22">
        <f t="shared" si="10"/>
        <v>0.5755751754915124</v>
      </c>
      <c r="P26">
        <v>12</v>
      </c>
      <c r="Q26">
        <v>0.000431</v>
      </c>
    </row>
    <row r="27" spans="1:17" ht="12.75">
      <c r="A27">
        <v>13</v>
      </c>
      <c r="B27">
        <v>0.000178</v>
      </c>
      <c r="E27" s="16">
        <f t="shared" si="5"/>
        <v>83</v>
      </c>
      <c r="F27" s="17">
        <f t="shared" si="6"/>
        <v>6415.74954562603</v>
      </c>
      <c r="G27" s="18">
        <f t="shared" si="1"/>
        <v>1</v>
      </c>
      <c r="H27" s="15">
        <f t="shared" si="0"/>
        <v>76988994.54751237</v>
      </c>
      <c r="I27" s="8">
        <f t="shared" si="2"/>
        <v>540047415.8473603</v>
      </c>
      <c r="J27" s="9">
        <f t="shared" si="3"/>
        <v>7560663.821863051</v>
      </c>
      <c r="K27" s="8">
        <f t="shared" si="4"/>
        <v>547608079.6692233</v>
      </c>
      <c r="L27" s="19">
        <f t="shared" si="7"/>
        <v>1</v>
      </c>
      <c r="M27" s="20">
        <f t="shared" si="8"/>
        <v>0.6415749545626032</v>
      </c>
      <c r="N27" s="21">
        <f t="shared" si="9"/>
        <v>0.8346542037118326</v>
      </c>
      <c r="O27" s="22">
        <f t="shared" si="10"/>
        <v>0.5354932328219048</v>
      </c>
      <c r="P27">
        <v>13</v>
      </c>
      <c r="Q27">
        <v>0.000446</v>
      </c>
    </row>
    <row r="28" spans="1:17" ht="12.75">
      <c r="A28">
        <v>14</v>
      </c>
      <c r="B28">
        <v>0.000237</v>
      </c>
      <c r="E28" s="16">
        <f t="shared" si="5"/>
        <v>84</v>
      </c>
      <c r="F28" s="17">
        <f t="shared" si="6"/>
        <v>6014.072298073476</v>
      </c>
      <c r="G28" s="18">
        <f t="shared" si="1"/>
        <v>1</v>
      </c>
      <c r="H28" s="15">
        <f t="shared" si="0"/>
        <v>72168867.57688172</v>
      </c>
      <c r="I28" s="8">
        <f t="shared" si="2"/>
        <v>475439212.0923416</v>
      </c>
      <c r="J28" s="9">
        <f t="shared" si="3"/>
        <v>6656148.969292789</v>
      </c>
      <c r="K28" s="8">
        <f t="shared" si="4"/>
        <v>482095361.06163436</v>
      </c>
      <c r="L28" s="19">
        <f t="shared" si="7"/>
        <v>1</v>
      </c>
      <c r="M28" s="20">
        <f t="shared" si="8"/>
        <v>0.6014072298073477</v>
      </c>
      <c r="N28" s="21">
        <f t="shared" si="9"/>
        <v>0.8231303784140361</v>
      </c>
      <c r="O28" s="22">
        <f t="shared" si="10"/>
        <v>0.4950365606522593</v>
      </c>
      <c r="P28">
        <v>14</v>
      </c>
      <c r="Q28">
        <v>0.000458</v>
      </c>
    </row>
    <row r="29" spans="1:17" ht="12.75">
      <c r="A29">
        <v>15</v>
      </c>
      <c r="B29">
        <v>0.000306</v>
      </c>
      <c r="E29" s="16">
        <f t="shared" si="5"/>
        <v>85</v>
      </c>
      <c r="F29" s="17">
        <f t="shared" si="6"/>
        <v>5595.895808971533</v>
      </c>
      <c r="G29" s="18">
        <f t="shared" si="1"/>
        <v>1</v>
      </c>
      <c r="H29" s="15">
        <f t="shared" si="0"/>
        <v>67150749.7076584</v>
      </c>
      <c r="I29" s="8">
        <f t="shared" si="2"/>
        <v>414944611.35397595</v>
      </c>
      <c r="J29" s="9">
        <f t="shared" si="3"/>
        <v>5809224.5589556685</v>
      </c>
      <c r="K29" s="8">
        <f t="shared" si="4"/>
        <v>420753835.9129316</v>
      </c>
      <c r="L29" s="19">
        <f t="shared" si="7"/>
        <v>1</v>
      </c>
      <c r="M29" s="20">
        <f t="shared" si="8"/>
        <v>0.5595895808971535</v>
      </c>
      <c r="N29" s="21">
        <f t="shared" si="9"/>
        <v>0.81176565918544</v>
      </c>
      <c r="O29" s="22">
        <f t="shared" si="10"/>
        <v>0.4542556050102819</v>
      </c>
      <c r="P29">
        <v>15</v>
      </c>
      <c r="Q29">
        <v>0.00047</v>
      </c>
    </row>
    <row r="30" spans="1:17" ht="12.75">
      <c r="A30">
        <v>16</v>
      </c>
      <c r="B30">
        <v>0.000371</v>
      </c>
      <c r="E30" s="16">
        <f t="shared" si="5"/>
        <v>86</v>
      </c>
      <c r="F30" s="17">
        <f t="shared" si="6"/>
        <v>5166.99837469291</v>
      </c>
      <c r="G30" s="18">
        <f t="shared" si="1"/>
        <v>1</v>
      </c>
      <c r="H30" s="15">
        <f t="shared" si="0"/>
        <v>62003980.49631492</v>
      </c>
      <c r="I30" s="8">
        <f t="shared" si="2"/>
        <v>358749855.4166167</v>
      </c>
      <c r="J30" s="9">
        <f t="shared" si="3"/>
        <v>5022497.975832638</v>
      </c>
      <c r="K30" s="8">
        <f t="shared" si="4"/>
        <v>363772353.3924493</v>
      </c>
      <c r="L30" s="19">
        <f t="shared" si="7"/>
        <v>1</v>
      </c>
      <c r="M30" s="20">
        <f t="shared" si="8"/>
        <v>0.5166998374692912</v>
      </c>
      <c r="N30" s="21">
        <f t="shared" si="9"/>
        <v>0.8005578492953057</v>
      </c>
      <c r="O30" s="22">
        <f t="shared" si="10"/>
        <v>0.41364811061564977</v>
      </c>
      <c r="P30">
        <v>16</v>
      </c>
      <c r="Q30">
        <v>0.000481</v>
      </c>
    </row>
    <row r="31" spans="1:17" ht="12.75">
      <c r="A31">
        <v>17</v>
      </c>
      <c r="B31">
        <v>0.000421</v>
      </c>
      <c r="E31" s="16">
        <f t="shared" si="5"/>
        <v>87</v>
      </c>
      <c r="F31" s="17">
        <f t="shared" si="6"/>
        <v>4730.846874886707</v>
      </c>
      <c r="G31" s="18">
        <f t="shared" si="1"/>
        <v>1</v>
      </c>
      <c r="H31" s="15">
        <f t="shared" si="0"/>
        <v>56770162.498640485</v>
      </c>
      <c r="I31" s="8">
        <f t="shared" si="2"/>
        <v>307002190.89380884</v>
      </c>
      <c r="J31" s="9">
        <f t="shared" si="3"/>
        <v>4298030.672513328</v>
      </c>
      <c r="K31" s="8">
        <f t="shared" si="4"/>
        <v>311300221.56632215</v>
      </c>
      <c r="L31" s="19">
        <f t="shared" si="7"/>
        <v>1</v>
      </c>
      <c r="M31" s="20">
        <f t="shared" si="8"/>
        <v>0.47308468748867083</v>
      </c>
      <c r="N31" s="21">
        <f t="shared" si="9"/>
        <v>0.7895047823425105</v>
      </c>
      <c r="O31" s="22">
        <f t="shared" si="10"/>
        <v>0.3735026232253177</v>
      </c>
      <c r="P31">
        <v>17</v>
      </c>
      <c r="Q31">
        <v>0.000495</v>
      </c>
    </row>
    <row r="32" spans="1:17" ht="12.75">
      <c r="A32">
        <v>18</v>
      </c>
      <c r="B32">
        <v>0.000446</v>
      </c>
      <c r="E32" s="16">
        <f t="shared" si="5"/>
        <v>88</v>
      </c>
      <c r="F32" s="17">
        <f t="shared" si="6"/>
        <v>4291.46474053473</v>
      </c>
      <c r="G32" s="18">
        <f t="shared" si="1"/>
        <v>1</v>
      </c>
      <c r="H32" s="15">
        <f t="shared" si="0"/>
        <v>51497576.886416756</v>
      </c>
      <c r="I32" s="8">
        <f t="shared" si="2"/>
        <v>259802644.67990538</v>
      </c>
      <c r="J32" s="9">
        <f t="shared" si="3"/>
        <v>3637237.0255186786</v>
      </c>
      <c r="K32" s="8">
        <f t="shared" si="4"/>
        <v>263439881.70542407</v>
      </c>
      <c r="L32" s="19">
        <f t="shared" si="7"/>
        <v>1</v>
      </c>
      <c r="M32" s="20">
        <f t="shared" si="8"/>
        <v>0.42914647405347306</v>
      </c>
      <c r="N32" s="21">
        <f t="shared" si="9"/>
        <v>0.7786043218367954</v>
      </c>
      <c r="O32" s="22">
        <f t="shared" si="10"/>
        <v>0.3341352993990563</v>
      </c>
      <c r="P32">
        <v>18</v>
      </c>
      <c r="Q32">
        <v>0.00051</v>
      </c>
    </row>
    <row r="33" spans="1:17" ht="12.75">
      <c r="A33">
        <v>19</v>
      </c>
      <c r="B33">
        <v>0.000453</v>
      </c>
      <c r="E33" s="16">
        <f t="shared" si="5"/>
        <v>89</v>
      </c>
      <c r="F33" s="17">
        <f t="shared" si="6"/>
        <v>3853.3705624972417</v>
      </c>
      <c r="G33" s="18">
        <f t="shared" si="1"/>
        <v>1</v>
      </c>
      <c r="H33" s="15">
        <f t="shared" si="0"/>
        <v>46240446.749966905</v>
      </c>
      <c r="I33" s="8">
        <f t="shared" si="2"/>
        <v>217199434.95545715</v>
      </c>
      <c r="J33" s="9">
        <f t="shared" si="3"/>
        <v>3040792.089376403</v>
      </c>
      <c r="K33" s="8">
        <f t="shared" si="4"/>
        <v>220240227.04483354</v>
      </c>
      <c r="L33" s="19">
        <f t="shared" si="7"/>
        <v>1</v>
      </c>
      <c r="M33" s="20">
        <f t="shared" si="8"/>
        <v>0.38533705624972425</v>
      </c>
      <c r="N33" s="21">
        <f t="shared" si="9"/>
        <v>0.7678543607857943</v>
      </c>
      <c r="O33" s="22">
        <f t="shared" si="10"/>
        <v>0.29588273901371165</v>
      </c>
      <c r="P33">
        <v>19</v>
      </c>
      <c r="Q33">
        <v>0.000528</v>
      </c>
    </row>
    <row r="34" spans="1:17" ht="12.75">
      <c r="A34">
        <v>20</v>
      </c>
      <c r="B34">
        <v>0.000456</v>
      </c>
      <c r="E34" s="16">
        <f t="shared" si="5"/>
        <v>90</v>
      </c>
      <c r="F34" s="17">
        <f t="shared" si="6"/>
        <v>3421.4809364819885</v>
      </c>
      <c r="G34" s="18">
        <f t="shared" si="1"/>
        <v>1</v>
      </c>
      <c r="H34" s="15">
        <f t="shared" si="0"/>
        <v>41057771.237783864</v>
      </c>
      <c r="I34" s="8">
        <f t="shared" si="2"/>
        <v>179182455.8070497</v>
      </c>
      <c r="J34" s="9">
        <f t="shared" si="3"/>
        <v>2508554.381298698</v>
      </c>
      <c r="K34" s="8">
        <f t="shared" si="4"/>
        <v>181691010.18834838</v>
      </c>
      <c r="L34" s="19">
        <f t="shared" si="7"/>
        <v>1</v>
      </c>
      <c r="M34" s="20">
        <f t="shared" si="8"/>
        <v>0.3421480936481989</v>
      </c>
      <c r="N34" s="21">
        <f t="shared" si="9"/>
        <v>0.7572528212877655</v>
      </c>
      <c r="O34" s="22">
        <f t="shared" si="10"/>
        <v>0.2590926092133292</v>
      </c>
      <c r="P34">
        <v>20</v>
      </c>
      <c r="Q34">
        <v>0.000549</v>
      </c>
    </row>
    <row r="35" spans="1:17" ht="12.75">
      <c r="A35">
        <v>21</v>
      </c>
      <c r="B35">
        <v>0.000464</v>
      </c>
      <c r="E35" s="16">
        <f t="shared" si="5"/>
        <v>91</v>
      </c>
      <c r="F35" s="17">
        <f t="shared" si="6"/>
        <v>3000.9569790217965</v>
      </c>
      <c r="G35" s="18">
        <f t="shared" si="1"/>
        <v>1</v>
      </c>
      <c r="H35" s="15">
        <f t="shared" si="0"/>
        <v>36011483.748261556</v>
      </c>
      <c r="I35" s="8">
        <f t="shared" si="2"/>
        <v>145679526.44008684</v>
      </c>
      <c r="J35" s="9">
        <f t="shared" si="3"/>
        <v>2039513.3701612176</v>
      </c>
      <c r="K35" s="8">
        <f t="shared" si="4"/>
        <v>147719039.81024805</v>
      </c>
      <c r="L35" s="19">
        <f t="shared" si="7"/>
        <v>1</v>
      </c>
      <c r="M35" s="20">
        <f t="shared" si="8"/>
        <v>0.30009569790217977</v>
      </c>
      <c r="N35" s="21">
        <f t="shared" si="9"/>
        <v>0.7467976541299463</v>
      </c>
      <c r="O35" s="22">
        <f t="shared" si="10"/>
        <v>0.22411076320783688</v>
      </c>
      <c r="P35">
        <v>21</v>
      </c>
      <c r="Q35">
        <v>0.000573</v>
      </c>
    </row>
    <row r="36" spans="1:17" ht="12.75">
      <c r="A36">
        <v>22</v>
      </c>
      <c r="B36">
        <v>0.000471</v>
      </c>
      <c r="E36" s="16">
        <f t="shared" si="5"/>
        <v>92</v>
      </c>
      <c r="F36" s="17">
        <f t="shared" si="6"/>
        <v>2597.022167731505</v>
      </c>
      <c r="G36" s="18">
        <f t="shared" si="1"/>
        <v>1</v>
      </c>
      <c r="H36" s="15">
        <f t="shared" si="0"/>
        <v>31164266.01277806</v>
      </c>
      <c r="I36" s="8">
        <f t="shared" si="2"/>
        <v>116554773.79746999</v>
      </c>
      <c r="J36" s="9">
        <f t="shared" si="3"/>
        <v>1631766.8331645813</v>
      </c>
      <c r="K36" s="8">
        <f t="shared" si="4"/>
        <v>118186540.63063458</v>
      </c>
      <c r="L36" s="19">
        <f t="shared" si="7"/>
        <v>1</v>
      </c>
      <c r="M36" s="20">
        <f t="shared" si="8"/>
        <v>0.2597022167731506</v>
      </c>
      <c r="N36" s="21">
        <f t="shared" si="9"/>
        <v>0.7364868383924519</v>
      </c>
      <c r="O36" s="22">
        <f t="shared" si="10"/>
        <v>0.19126726455476886</v>
      </c>
      <c r="P36">
        <v>22</v>
      </c>
      <c r="Q36">
        <v>0.000599</v>
      </c>
    </row>
    <row r="37" spans="1:17" ht="12.75">
      <c r="A37">
        <v>23</v>
      </c>
      <c r="B37">
        <v>0.000481</v>
      </c>
      <c r="E37" s="16">
        <f t="shared" si="5"/>
        <v>93</v>
      </c>
      <c r="F37" s="17">
        <f t="shared" si="6"/>
        <v>2214.7379076192597</v>
      </c>
      <c r="G37" s="18">
        <f t="shared" si="1"/>
        <v>1</v>
      </c>
      <c r="H37" s="15">
        <f t="shared" si="0"/>
        <v>26576854.891431116</v>
      </c>
      <c r="I37" s="8">
        <f t="shared" si="2"/>
        <v>91609685.73920345</v>
      </c>
      <c r="J37" s="9">
        <f t="shared" si="3"/>
        <v>1282535.6003488495</v>
      </c>
      <c r="K37" s="8">
        <f t="shared" si="4"/>
        <v>92892221.3395523</v>
      </c>
      <c r="L37" s="19">
        <f t="shared" si="7"/>
        <v>1</v>
      </c>
      <c r="M37" s="20">
        <f t="shared" si="8"/>
        <v>0.22147379076192603</v>
      </c>
      <c r="N37" s="21">
        <f t="shared" si="9"/>
        <v>0.7263183810576448</v>
      </c>
      <c r="O37" s="22">
        <f t="shared" si="10"/>
        <v>0.1608604851529017</v>
      </c>
      <c r="P37">
        <v>23</v>
      </c>
      <c r="Q37">
        <v>0.000627</v>
      </c>
    </row>
    <row r="38" spans="1:17" ht="12.75">
      <c r="A38">
        <v>24</v>
      </c>
      <c r="B38">
        <v>0.000492</v>
      </c>
      <c r="E38" s="16">
        <f t="shared" si="5"/>
        <v>94</v>
      </c>
      <c r="F38" s="17">
        <f t="shared" si="6"/>
        <v>1858.752010038078</v>
      </c>
      <c r="G38" s="18">
        <f t="shared" si="1"/>
        <v>1</v>
      </c>
      <c r="H38" s="15">
        <f t="shared" si="0"/>
        <v>22305024.120456934</v>
      </c>
      <c r="I38" s="8">
        <f t="shared" si="2"/>
        <v>70587197.21909536</v>
      </c>
      <c r="J38" s="9">
        <f t="shared" si="3"/>
        <v>988220.761067336</v>
      </c>
      <c r="K38" s="8">
        <f t="shared" si="4"/>
        <v>71575417.9801627</v>
      </c>
      <c r="L38" s="19">
        <f t="shared" si="7"/>
        <v>1</v>
      </c>
      <c r="M38" s="20">
        <f t="shared" si="8"/>
        <v>0.18587520100380786</v>
      </c>
      <c r="N38" s="21">
        <f t="shared" si="9"/>
        <v>0.7162903166248963</v>
      </c>
      <c r="O38" s="22">
        <f t="shared" si="10"/>
        <v>0.13314060657973378</v>
      </c>
      <c r="P38">
        <v>24</v>
      </c>
      <c r="Q38">
        <v>0.000657</v>
      </c>
    </row>
    <row r="39" spans="1:17" ht="12.75">
      <c r="A39">
        <v>25</v>
      </c>
      <c r="B39">
        <v>0.000506</v>
      </c>
      <c r="E39" s="16">
        <f t="shared" si="5"/>
        <v>95</v>
      </c>
      <c r="F39" s="17">
        <f t="shared" si="6"/>
        <v>1533.0521890791558</v>
      </c>
      <c r="G39" s="18">
        <f t="shared" si="1"/>
        <v>1</v>
      </c>
      <c r="H39" s="15">
        <f t="shared" si="0"/>
        <v>18396626.26894987</v>
      </c>
      <c r="I39" s="8">
        <f t="shared" si="2"/>
        <v>53178791.71121283</v>
      </c>
      <c r="J39" s="9">
        <f t="shared" si="3"/>
        <v>744503.0839569803</v>
      </c>
      <c r="K39" s="8">
        <f t="shared" si="4"/>
        <v>53923294.79516981</v>
      </c>
      <c r="L39" s="19">
        <f t="shared" si="7"/>
        <v>1</v>
      </c>
      <c r="M39" s="20">
        <f t="shared" si="8"/>
        <v>0.15330521890791562</v>
      </c>
      <c r="N39" s="21">
        <f t="shared" si="9"/>
        <v>0.7064007067306669</v>
      </c>
      <c r="O39" s="22">
        <f t="shared" si="10"/>
        <v>0.1082949149820512</v>
      </c>
      <c r="P39">
        <v>25</v>
      </c>
      <c r="Q39">
        <v>0.000686</v>
      </c>
    </row>
    <row r="40" spans="1:17" ht="12.75">
      <c r="A40">
        <v>26</v>
      </c>
      <c r="B40">
        <v>0.000522</v>
      </c>
      <c r="E40" s="16">
        <f t="shared" si="5"/>
        <v>96</v>
      </c>
      <c r="F40" s="17">
        <f t="shared" si="6"/>
        <v>1240.7160001958407</v>
      </c>
      <c r="G40" s="18">
        <f t="shared" si="1"/>
        <v>1</v>
      </c>
      <c r="H40" s="15">
        <f t="shared" si="0"/>
        <v>14888592.002350088</v>
      </c>
      <c r="I40" s="8">
        <f t="shared" si="2"/>
        <v>39034702.79281972</v>
      </c>
      <c r="J40" s="9">
        <f t="shared" si="3"/>
        <v>546485.8390994766</v>
      </c>
      <c r="K40" s="8">
        <f t="shared" si="4"/>
        <v>39581188.6319192</v>
      </c>
      <c r="L40" s="19">
        <f t="shared" si="7"/>
        <v>1</v>
      </c>
      <c r="M40" s="20">
        <f t="shared" si="8"/>
        <v>0.1240716000195841</v>
      </c>
      <c r="N40" s="21">
        <f t="shared" si="9"/>
        <v>0.6966476397738333</v>
      </c>
      <c r="O40" s="22">
        <f t="shared" si="10"/>
        <v>0.08643418731660635</v>
      </c>
      <c r="P40">
        <v>26</v>
      </c>
      <c r="Q40">
        <v>0.000714</v>
      </c>
    </row>
    <row r="41" spans="1:17" ht="12.75">
      <c r="A41">
        <v>27</v>
      </c>
      <c r="B41">
        <v>0.000541</v>
      </c>
      <c r="E41" s="16">
        <f t="shared" si="5"/>
        <v>97</v>
      </c>
      <c r="F41" s="17">
        <f t="shared" si="6"/>
        <v>983.7240136432758</v>
      </c>
      <c r="G41" s="18">
        <f t="shared" si="1"/>
        <v>1</v>
      </c>
      <c r="H41" s="15">
        <f t="shared" si="0"/>
        <v>11804688.16371931</v>
      </c>
      <c r="I41" s="8">
        <f t="shared" si="2"/>
        <v>27776500.468199886</v>
      </c>
      <c r="J41" s="9">
        <f t="shared" si="3"/>
        <v>388871.00655479875</v>
      </c>
      <c r="K41" s="8">
        <f t="shared" si="4"/>
        <v>28165371.474754684</v>
      </c>
      <c r="L41" s="19">
        <f t="shared" si="7"/>
        <v>1</v>
      </c>
      <c r="M41" s="20">
        <f t="shared" si="8"/>
        <v>0.09837240136432761</v>
      </c>
      <c r="N41" s="21">
        <f t="shared" si="9"/>
        <v>0.6870292305461866</v>
      </c>
      <c r="O41" s="22">
        <f t="shared" si="10"/>
        <v>0.06758471521631464</v>
      </c>
      <c r="P41">
        <v>27</v>
      </c>
      <c r="Q41">
        <v>0.000738</v>
      </c>
    </row>
    <row r="42" spans="1:17" ht="12.75">
      <c r="A42">
        <v>28</v>
      </c>
      <c r="B42">
        <v>0.000565</v>
      </c>
      <c r="E42" s="16">
        <f t="shared" si="5"/>
        <v>98</v>
      </c>
      <c r="F42" s="17">
        <f t="shared" si="6"/>
        <v>762.8287863796783</v>
      </c>
      <c r="G42" s="18">
        <f t="shared" si="1"/>
        <v>1</v>
      </c>
      <c r="H42" s="15">
        <f t="shared" si="0"/>
        <v>9153945.43655614</v>
      </c>
      <c r="I42" s="8">
        <f t="shared" si="2"/>
        <v>19011426.038198546</v>
      </c>
      <c r="J42" s="9">
        <f t="shared" si="3"/>
        <v>266159.9645347799</v>
      </c>
      <c r="K42" s="8">
        <f t="shared" si="4"/>
        <v>19277586.002733324</v>
      </c>
      <c r="L42" s="19">
        <f t="shared" si="7"/>
        <v>1</v>
      </c>
      <c r="M42" s="20">
        <f t="shared" si="8"/>
        <v>0.07628287863796784</v>
      </c>
      <c r="N42" s="21">
        <f t="shared" si="9"/>
        <v>0.6775436198680341</v>
      </c>
      <c r="O42" s="22">
        <f t="shared" si="10"/>
        <v>0.05168497772632267</v>
      </c>
      <c r="P42">
        <v>28</v>
      </c>
      <c r="Q42">
        <v>0.000758</v>
      </c>
    </row>
    <row r="43" spans="1:17" ht="12.75">
      <c r="A43">
        <v>29</v>
      </c>
      <c r="B43">
        <v>0.000593</v>
      </c>
      <c r="E43" s="16">
        <f t="shared" si="5"/>
        <v>99</v>
      </c>
      <c r="F43" s="17">
        <f t="shared" si="6"/>
        <v>577.5193662771812</v>
      </c>
      <c r="G43" s="18">
        <f t="shared" si="1"/>
        <v>1</v>
      </c>
      <c r="H43" s="15">
        <f t="shared" si="0"/>
        <v>6930232.395326175</v>
      </c>
      <c r="I43" s="8">
        <f t="shared" si="2"/>
        <v>12347353.607407149</v>
      </c>
      <c r="J43" s="9">
        <f t="shared" si="3"/>
        <v>172862.95050370024</v>
      </c>
      <c r="K43" s="8">
        <f t="shared" si="4"/>
        <v>12520216.557910848</v>
      </c>
      <c r="L43" s="19">
        <f t="shared" si="7"/>
        <v>1</v>
      </c>
      <c r="M43" s="20">
        <f t="shared" si="8"/>
        <v>0.05775193662771814</v>
      </c>
      <c r="N43" s="21">
        <f t="shared" si="9"/>
        <v>0.6681889742288305</v>
      </c>
      <c r="O43" s="22">
        <f t="shared" si="10"/>
        <v>0.038589207295003404</v>
      </c>
      <c r="P43">
        <v>29</v>
      </c>
      <c r="Q43">
        <v>0.000774</v>
      </c>
    </row>
    <row r="44" spans="1:17" ht="12.75">
      <c r="A44">
        <v>30</v>
      </c>
      <c r="B44">
        <v>0.000627</v>
      </c>
      <c r="E44" s="16">
        <f t="shared" si="5"/>
        <v>100</v>
      </c>
      <c r="F44" s="17">
        <f t="shared" si="6"/>
        <v>426.0799279745137</v>
      </c>
      <c r="G44" s="18">
        <f t="shared" si="1"/>
        <v>1</v>
      </c>
      <c r="H44" s="15">
        <f t="shared" si="0"/>
        <v>5112959.135694164</v>
      </c>
      <c r="I44" s="8">
        <f t="shared" si="2"/>
        <v>7407257.422216685</v>
      </c>
      <c r="J44" s="9">
        <f t="shared" si="3"/>
        <v>103701.60391103367</v>
      </c>
      <c r="K44" s="8">
        <f t="shared" si="4"/>
        <v>7510959.026127718</v>
      </c>
      <c r="L44" s="19">
        <f t="shared" si="7"/>
        <v>1</v>
      </c>
      <c r="M44" s="20">
        <f t="shared" si="8"/>
        <v>0.04260799279745137</v>
      </c>
      <c r="N44" s="21">
        <f t="shared" si="9"/>
        <v>0.6589634854327717</v>
      </c>
      <c r="O44" s="22">
        <f t="shared" si="10"/>
        <v>0.02807711144110299</v>
      </c>
      <c r="P44">
        <v>30</v>
      </c>
      <c r="Q44">
        <v>0.000784</v>
      </c>
    </row>
    <row r="45" spans="1:17" ht="12.75">
      <c r="A45">
        <v>31</v>
      </c>
      <c r="B45">
        <v>0.000667</v>
      </c>
      <c r="E45" s="16">
        <f t="shared" si="5"/>
        <v>101</v>
      </c>
      <c r="F45" s="17">
        <f t="shared" si="6"/>
        <v>255.64795678470819</v>
      </c>
      <c r="G45" s="18">
        <f t="shared" si="1"/>
        <v>1</v>
      </c>
      <c r="H45" s="15">
        <f t="shared" si="0"/>
        <v>3067775.4814164983</v>
      </c>
      <c r="I45" s="8">
        <f t="shared" si="2"/>
        <v>4443183.54471122</v>
      </c>
      <c r="J45" s="9">
        <f t="shared" si="3"/>
        <v>62204.569625957134</v>
      </c>
      <c r="K45" s="8">
        <f t="shared" si="4"/>
        <v>4505388.114337177</v>
      </c>
      <c r="L45" s="19">
        <f t="shared" si="7"/>
        <v>1</v>
      </c>
      <c r="M45" s="20">
        <f t="shared" si="8"/>
        <v>0.025564795678470822</v>
      </c>
      <c r="N45" s="21">
        <f t="shared" si="9"/>
        <v>0.6498653702492818</v>
      </c>
      <c r="O45" s="22">
        <f t="shared" si="10"/>
        <v>0.01661367540893668</v>
      </c>
      <c r="P45">
        <v>31</v>
      </c>
      <c r="Q45">
        <v>0.000789</v>
      </c>
    </row>
    <row r="46" spans="1:17" ht="12.75">
      <c r="A46">
        <v>32</v>
      </c>
      <c r="B46">
        <v>0.000712</v>
      </c>
      <c r="E46" s="16">
        <f t="shared" si="5"/>
        <v>102</v>
      </c>
      <c r="F46" s="17">
        <f t="shared" si="6"/>
        <v>153.3887740708249</v>
      </c>
      <c r="G46" s="18">
        <f t="shared" si="1"/>
        <v>1</v>
      </c>
      <c r="H46" s="15">
        <f t="shared" si="0"/>
        <v>1840665.2888498986</v>
      </c>
      <c r="I46" s="8">
        <f t="shared" si="2"/>
        <v>2664722.8254872784</v>
      </c>
      <c r="J46" s="9">
        <f t="shared" si="3"/>
        <v>37306.119556821934</v>
      </c>
      <c r="K46" s="8">
        <f t="shared" si="4"/>
        <v>2702028.9450441003</v>
      </c>
      <c r="L46" s="19">
        <f t="shared" si="7"/>
        <v>1</v>
      </c>
      <c r="M46" s="20">
        <f t="shared" si="8"/>
        <v>0.015338877407082493</v>
      </c>
      <c r="N46" s="21">
        <f t="shared" si="9"/>
        <v>0.6408928700683253</v>
      </c>
      <c r="O46" s="22">
        <f t="shared" si="10"/>
        <v>0.00983057716505129</v>
      </c>
      <c r="P46">
        <v>32</v>
      </c>
      <c r="Q46">
        <v>0.000789</v>
      </c>
    </row>
    <row r="47" spans="1:17" ht="12.75">
      <c r="A47">
        <v>33</v>
      </c>
      <c r="B47">
        <v>0.000764</v>
      </c>
      <c r="E47" s="16">
        <f t="shared" si="5"/>
        <v>103</v>
      </c>
      <c r="F47" s="17">
        <f t="shared" si="6"/>
        <v>92.03326444249494</v>
      </c>
      <c r="G47" s="18">
        <f t="shared" si="1"/>
        <v>1</v>
      </c>
      <c r="H47" s="15">
        <f t="shared" si="0"/>
        <v>1104399.1733099392</v>
      </c>
      <c r="I47" s="8">
        <f t="shared" si="2"/>
        <v>1597629.771734161</v>
      </c>
      <c r="J47" s="9">
        <f t="shared" si="3"/>
        <v>22366.816804278275</v>
      </c>
      <c r="K47" s="8">
        <f t="shared" si="4"/>
        <v>1619996.5885384392</v>
      </c>
      <c r="L47" s="19">
        <f t="shared" si="7"/>
        <v>1</v>
      </c>
      <c r="M47" s="20">
        <f t="shared" si="8"/>
        <v>0.009203326444249496</v>
      </c>
      <c r="N47" s="21">
        <f t="shared" si="9"/>
        <v>0.6320442505604786</v>
      </c>
      <c r="O47" s="22">
        <f t="shared" si="10"/>
        <v>0.005816909565119107</v>
      </c>
      <c r="P47">
        <v>33</v>
      </c>
      <c r="Q47">
        <v>0.00079</v>
      </c>
    </row>
    <row r="48" spans="1:17" ht="12.75">
      <c r="A48">
        <v>34</v>
      </c>
      <c r="B48">
        <v>0.000825</v>
      </c>
      <c r="E48" s="16">
        <f t="shared" si="5"/>
        <v>104</v>
      </c>
      <c r="F48" s="17">
        <f t="shared" si="6"/>
        <v>55.21995866549696</v>
      </c>
      <c r="G48" s="18">
        <f t="shared" si="1"/>
        <v>1</v>
      </c>
      <c r="H48" s="15">
        <f t="shared" si="0"/>
        <v>662639.5039859635</v>
      </c>
      <c r="I48" s="8">
        <f t="shared" si="2"/>
        <v>957357.0845524757</v>
      </c>
      <c r="J48" s="9">
        <f t="shared" si="3"/>
        <v>13402.999183734672</v>
      </c>
      <c r="K48" s="8">
        <f t="shared" si="4"/>
        <v>970760.0837362104</v>
      </c>
      <c r="L48" s="19">
        <f t="shared" si="7"/>
        <v>1</v>
      </c>
      <c r="M48" s="20">
        <f t="shared" si="8"/>
        <v>0.0055219958665496975</v>
      </c>
      <c r="N48" s="21">
        <f t="shared" si="9"/>
        <v>0.6233178013416949</v>
      </c>
      <c r="O48" s="22">
        <f t="shared" si="10"/>
        <v>0.0034419583225556846</v>
      </c>
      <c r="P48">
        <v>34</v>
      </c>
      <c r="Q48">
        <v>0.000791</v>
      </c>
    </row>
    <row r="49" spans="1:17" ht="12.75">
      <c r="A49">
        <v>35</v>
      </c>
      <c r="B49">
        <v>0.000892</v>
      </c>
      <c r="E49" s="16">
        <f t="shared" si="5"/>
        <v>105</v>
      </c>
      <c r="F49" s="17">
        <f t="shared" si="6"/>
        <v>33.131975199298175</v>
      </c>
      <c r="G49" s="18">
        <f t="shared" si="1"/>
        <v>1</v>
      </c>
      <c r="H49" s="15">
        <f t="shared" si="0"/>
        <v>397583.7023915781</v>
      </c>
      <c r="I49" s="8">
        <f t="shared" si="2"/>
        <v>573176.3813446322</v>
      </c>
      <c r="J49" s="9">
        <f t="shared" si="3"/>
        <v>8024.469338824859</v>
      </c>
      <c r="K49" s="8">
        <f t="shared" si="4"/>
        <v>581200.8506834571</v>
      </c>
      <c r="L49" s="19">
        <f t="shared" si="7"/>
        <v>1</v>
      </c>
      <c r="M49" s="20">
        <f t="shared" si="8"/>
        <v>0.0033131975199298183</v>
      </c>
      <c r="N49" s="21">
        <f t="shared" si="9"/>
        <v>0.6147118356426972</v>
      </c>
      <c r="O49" s="22">
        <f t="shared" si="10"/>
        <v>0.00203666172932289</v>
      </c>
      <c r="P49">
        <v>35</v>
      </c>
      <c r="Q49">
        <v>0.000792</v>
      </c>
    </row>
    <row r="50" spans="1:17" ht="12.75">
      <c r="A50">
        <v>36</v>
      </c>
      <c r="B50">
        <v>0.000971</v>
      </c>
      <c r="E50" s="16">
        <f t="shared" si="5"/>
        <v>106</v>
      </c>
      <c r="F50" s="17">
        <f t="shared" si="6"/>
        <v>19.879185119578903</v>
      </c>
      <c r="G50" s="18">
        <f t="shared" si="1"/>
        <v>1</v>
      </c>
      <c r="H50" s="15">
        <f t="shared" si="0"/>
        <v>238550.22143494684</v>
      </c>
      <c r="I50" s="8">
        <f t="shared" si="2"/>
        <v>342650.62924851023</v>
      </c>
      <c r="J50" s="9">
        <f t="shared" si="3"/>
        <v>4797.108809479148</v>
      </c>
      <c r="K50" s="8">
        <f t="shared" si="4"/>
        <v>347447.7380579894</v>
      </c>
      <c r="L50" s="19">
        <f t="shared" si="7"/>
        <v>1</v>
      </c>
      <c r="M50" s="20">
        <f t="shared" si="8"/>
        <v>0.001987918511957891</v>
      </c>
      <c r="N50" s="21">
        <f t="shared" si="9"/>
        <v>0.606224689982936</v>
      </c>
      <c r="O50" s="22">
        <f t="shared" si="10"/>
        <v>0.0012051252836230118</v>
      </c>
      <c r="P50">
        <v>36</v>
      </c>
      <c r="Q50">
        <v>0.000794</v>
      </c>
    </row>
    <row r="51" spans="1:17" ht="12.75">
      <c r="A51">
        <v>37</v>
      </c>
      <c r="B51">
        <v>0.001071</v>
      </c>
      <c r="E51" s="16">
        <f t="shared" si="5"/>
        <v>107</v>
      </c>
      <c r="F51" s="17">
        <f t="shared" si="6"/>
        <v>11.927511071747341</v>
      </c>
      <c r="G51" s="18">
        <f t="shared" si="1"/>
        <v>1</v>
      </c>
      <c r="H51" s="15">
        <f t="shared" si="0"/>
        <v>143130.1328609681</v>
      </c>
      <c r="I51" s="8">
        <f t="shared" si="2"/>
        <v>204317.6051970213</v>
      </c>
      <c r="J51" s="9">
        <f t="shared" si="3"/>
        <v>2860.446472758301</v>
      </c>
      <c r="K51" s="8">
        <f t="shared" si="4"/>
        <v>207178.0516697796</v>
      </c>
      <c r="L51" s="19">
        <f t="shared" si="7"/>
        <v>1</v>
      </c>
      <c r="M51" s="20">
        <f t="shared" si="8"/>
        <v>0.0011927511071747345</v>
      </c>
      <c r="N51" s="21">
        <f t="shared" si="9"/>
        <v>0.5978547238490493</v>
      </c>
      <c r="O51" s="22">
        <f t="shared" si="10"/>
        <v>0.0007130918838005987</v>
      </c>
      <c r="P51">
        <v>37</v>
      </c>
      <c r="Q51">
        <v>0.000823</v>
      </c>
    </row>
    <row r="52" spans="1:17" ht="12.75">
      <c r="A52">
        <v>38</v>
      </c>
      <c r="B52">
        <v>0.00119</v>
      </c>
      <c r="E52" s="16">
        <f t="shared" si="5"/>
        <v>108</v>
      </c>
      <c r="F52" s="17">
        <f t="shared" si="6"/>
        <v>7.156506643048405</v>
      </c>
      <c r="G52" s="18">
        <f t="shared" si="1"/>
        <v>1</v>
      </c>
      <c r="H52" s="15">
        <f t="shared" si="0"/>
        <v>85878.07971658086</v>
      </c>
      <c r="I52" s="8">
        <f t="shared" si="2"/>
        <v>121299.97195319875</v>
      </c>
      <c r="J52" s="9">
        <f t="shared" si="3"/>
        <v>1698.199607344784</v>
      </c>
      <c r="K52" s="8">
        <f t="shared" si="4"/>
        <v>122998.17156054353</v>
      </c>
      <c r="L52" s="19">
        <f t="shared" si="7"/>
        <v>1</v>
      </c>
      <c r="M52" s="20">
        <f t="shared" si="8"/>
        <v>0.0007156506643048407</v>
      </c>
      <c r="N52" s="21">
        <f t="shared" si="9"/>
        <v>0.5896003193777606</v>
      </c>
      <c r="O52" s="22">
        <f t="shared" si="10"/>
        <v>0.0004219478602370406</v>
      </c>
      <c r="P52">
        <v>38</v>
      </c>
      <c r="Q52">
        <v>0.000872</v>
      </c>
    </row>
    <row r="53" spans="1:17" ht="12.75">
      <c r="A53">
        <v>39</v>
      </c>
      <c r="B53">
        <v>0.001321</v>
      </c>
      <c r="E53" s="16">
        <f t="shared" si="5"/>
        <v>109</v>
      </c>
      <c r="F53" s="17">
        <f t="shared" si="6"/>
        <v>4.293903985829043</v>
      </c>
      <c r="G53" s="18">
        <f t="shared" si="1"/>
        <v>1</v>
      </c>
      <c r="H53" s="15">
        <f t="shared" si="0"/>
        <v>51526.847829948514</v>
      </c>
      <c r="I53" s="8">
        <f t="shared" si="2"/>
        <v>71471.32373059502</v>
      </c>
      <c r="J53" s="9">
        <f t="shared" si="3"/>
        <v>1000.5985322283311</v>
      </c>
      <c r="K53" s="8">
        <f t="shared" si="4"/>
        <v>72471.92226282335</v>
      </c>
      <c r="L53" s="19">
        <f t="shared" si="7"/>
        <v>1</v>
      </c>
      <c r="M53" s="20">
        <f t="shared" si="8"/>
        <v>0.0004293903985829044</v>
      </c>
      <c r="N53" s="21">
        <f t="shared" si="9"/>
        <v>0.5814598810431564</v>
      </c>
      <c r="O53" s="22">
        <f t="shared" si="10"/>
        <v>0.0002496732900810891</v>
      </c>
      <c r="P53">
        <v>39</v>
      </c>
      <c r="Q53">
        <v>0.000945</v>
      </c>
    </row>
    <row r="54" spans="1:17" ht="12.75">
      <c r="A54">
        <v>40</v>
      </c>
      <c r="B54">
        <v>0.001453</v>
      </c>
      <c r="E54" s="16">
        <f t="shared" si="5"/>
        <v>110</v>
      </c>
      <c r="F54" s="17">
        <f t="shared" si="6"/>
        <v>2.5763423914974255</v>
      </c>
      <c r="G54" s="18">
        <f t="shared" si="1"/>
        <v>1</v>
      </c>
      <c r="H54" s="15">
        <f t="shared" si="0"/>
        <v>30916.108697969106</v>
      </c>
      <c r="I54" s="8">
        <f t="shared" si="2"/>
        <v>41555.81356485425</v>
      </c>
      <c r="J54" s="9">
        <f t="shared" si="3"/>
        <v>581.78138990796</v>
      </c>
      <c r="K54" s="8">
        <f t="shared" si="4"/>
        <v>42137.594954762215</v>
      </c>
      <c r="L54" s="19">
        <f t="shared" si="7"/>
        <v>1</v>
      </c>
      <c r="M54" s="20">
        <f t="shared" si="8"/>
        <v>0.0002576342391497426</v>
      </c>
      <c r="N54" s="21">
        <f t="shared" si="9"/>
        <v>0.5734318353482805</v>
      </c>
      <c r="O54" s="22">
        <f t="shared" si="10"/>
        <v>0.0001477356746041947</v>
      </c>
      <c r="P54">
        <v>40</v>
      </c>
      <c r="Q54">
        <v>0.001043</v>
      </c>
    </row>
    <row r="55" spans="1:17" ht="12.75">
      <c r="A55">
        <v>41</v>
      </c>
      <c r="B55">
        <v>0.001586</v>
      </c>
      <c r="E55" s="16">
        <f t="shared" si="5"/>
        <v>111</v>
      </c>
      <c r="F55" s="17">
        <f t="shared" si="6"/>
        <v>1.5458054348984553</v>
      </c>
      <c r="G55" s="18">
        <f t="shared" si="1"/>
        <v>1</v>
      </c>
      <c r="H55" s="15">
        <f t="shared" si="0"/>
        <v>18549.665218781465</v>
      </c>
      <c r="I55" s="8">
        <f t="shared" si="2"/>
        <v>23587.92973598075</v>
      </c>
      <c r="J55" s="9">
        <f t="shared" si="3"/>
        <v>330.23101630373077</v>
      </c>
      <c r="K55" s="8">
        <f t="shared" si="4"/>
        <v>23918.16075228448</v>
      </c>
      <c r="L55" s="19">
        <f t="shared" si="7"/>
        <v>1</v>
      </c>
      <c r="M55" s="20">
        <f t="shared" si="8"/>
        <v>0.00015458054348984558</v>
      </c>
      <c r="N55" s="21">
        <f t="shared" si="9"/>
        <v>0.5655146305209866</v>
      </c>
      <c r="O55" s="22">
        <f t="shared" si="10"/>
        <v>8.741755893739332E-05</v>
      </c>
      <c r="P55">
        <v>41</v>
      </c>
      <c r="Q55">
        <v>0.001168</v>
      </c>
    </row>
    <row r="56" spans="1:17" ht="12.75">
      <c r="A56">
        <v>42</v>
      </c>
      <c r="B56">
        <v>0.001727</v>
      </c>
      <c r="E56" s="16">
        <f t="shared" si="5"/>
        <v>112</v>
      </c>
      <c r="F56" s="17">
        <f t="shared" si="6"/>
        <v>0.9274832609390732</v>
      </c>
      <c r="G56" s="18">
        <f t="shared" si="1"/>
        <v>1</v>
      </c>
      <c r="H56" s="15">
        <f t="shared" si="0"/>
        <v>11129.799131268877</v>
      </c>
      <c r="I56" s="8">
        <f t="shared" si="2"/>
        <v>12788.361621015601</v>
      </c>
      <c r="J56" s="9">
        <f t="shared" si="3"/>
        <v>179.03706269421858</v>
      </c>
      <c r="K56" s="8">
        <f t="shared" si="4"/>
        <v>12967.39868370982</v>
      </c>
      <c r="L56" s="19">
        <f t="shared" si="7"/>
        <v>1</v>
      </c>
      <c r="M56" s="20">
        <f t="shared" si="8"/>
        <v>9.274832609390734E-05</v>
      </c>
      <c r="N56" s="21">
        <f t="shared" si="9"/>
        <v>0.5577067362139907</v>
      </c>
      <c r="O56" s="22">
        <f t="shared" si="10"/>
        <v>5.172636623514397E-05</v>
      </c>
      <c r="P56">
        <v>42</v>
      </c>
      <c r="Q56">
        <v>0.001322</v>
      </c>
    </row>
    <row r="57" spans="1:17" ht="12.75">
      <c r="A57">
        <v>43</v>
      </c>
      <c r="B57">
        <v>0.001883</v>
      </c>
      <c r="E57" s="16">
        <f t="shared" si="5"/>
        <v>113</v>
      </c>
      <c r="F57" s="17">
        <f t="shared" si="6"/>
        <v>0.5564899565634439</v>
      </c>
      <c r="G57" s="18">
        <f t="shared" si="1"/>
        <v>1</v>
      </c>
      <c r="H57" s="15">
        <f t="shared" si="0"/>
        <v>6677.879478761327</v>
      </c>
      <c r="I57" s="8">
        <f t="shared" si="2"/>
        <v>6289.519204948493</v>
      </c>
      <c r="J57" s="9">
        <f t="shared" si="3"/>
        <v>88.05326886927898</v>
      </c>
      <c r="K57" s="8">
        <f t="shared" si="4"/>
        <v>6377.572473817772</v>
      </c>
      <c r="L57" s="19">
        <f t="shared" si="7"/>
        <v>1</v>
      </c>
      <c r="M57" s="20">
        <f t="shared" si="8"/>
        <v>5.5648995656344406E-05</v>
      </c>
      <c r="N57" s="21">
        <f t="shared" si="9"/>
        <v>0.5500066432090638</v>
      </c>
      <c r="O57" s="22">
        <f t="shared" si="10"/>
        <v>3.060731729890176E-05</v>
      </c>
      <c r="P57">
        <v>43</v>
      </c>
      <c r="Q57">
        <v>0.001505</v>
      </c>
    </row>
    <row r="58" spans="1:17" ht="12.75">
      <c r="A58">
        <v>44</v>
      </c>
      <c r="B58">
        <v>0.002055</v>
      </c>
      <c r="E58" s="16">
        <f t="shared" si="5"/>
        <v>114</v>
      </c>
      <c r="F58" s="17">
        <f t="shared" si="6"/>
        <v>0.33389397393806636</v>
      </c>
      <c r="G58" s="18">
        <f t="shared" si="1"/>
        <v>1</v>
      </c>
      <c r="H58" s="15">
        <f t="shared" si="0"/>
        <v>4006.7276872567963</v>
      </c>
      <c r="I58" s="8">
        <f t="shared" si="2"/>
        <v>2370.844786560976</v>
      </c>
      <c r="J58" s="9">
        <f t="shared" si="3"/>
        <v>33.1918270118537</v>
      </c>
      <c r="K58" s="8">
        <f t="shared" si="4"/>
        <v>2404.0366135728295</v>
      </c>
      <c r="L58" s="19">
        <f t="shared" si="7"/>
        <v>1</v>
      </c>
      <c r="M58" s="20">
        <f t="shared" si="8"/>
        <v>3.3389397393806645E-05</v>
      </c>
      <c r="N58" s="21">
        <f t="shared" si="9"/>
        <v>0.5424128631253095</v>
      </c>
      <c r="O58" s="22">
        <f t="shared" si="10"/>
        <v>1.8110838638403406E-05</v>
      </c>
      <c r="P58">
        <v>44</v>
      </c>
      <c r="Q58">
        <v>0.001715</v>
      </c>
    </row>
    <row r="59" spans="1:17" ht="12.75">
      <c r="A59">
        <v>45</v>
      </c>
      <c r="B59">
        <v>0.002243</v>
      </c>
      <c r="E59" s="16">
        <f t="shared" si="5"/>
        <v>115</v>
      </c>
      <c r="F59" s="17">
        <f t="shared" si="6"/>
        <v>0.20033638436283982</v>
      </c>
      <c r="G59" s="18">
        <f t="shared" si="1"/>
        <v>1</v>
      </c>
      <c r="H59" s="15">
        <f t="shared" si="0"/>
        <v>2404.036612354078</v>
      </c>
      <c r="I59" s="8">
        <f t="shared" si="2"/>
        <v>1.2187515494588297E-06</v>
      </c>
      <c r="J59" s="9">
        <f t="shared" si="3"/>
        <v>1.706252169242363E-08</v>
      </c>
      <c r="K59" s="8">
        <f t="shared" si="4"/>
        <v>1.2358140711512534E-06</v>
      </c>
      <c r="L59" s="19">
        <f t="shared" si="7"/>
        <v>1</v>
      </c>
      <c r="M59" s="20">
        <f t="shared" si="8"/>
        <v>2.0033638436283986E-05</v>
      </c>
      <c r="N59" s="21">
        <f t="shared" si="9"/>
        <v>0.5349239281314688</v>
      </c>
      <c r="O59" s="22">
        <f t="shared" si="10"/>
        <v>1.0716472567102607E-05</v>
      </c>
      <c r="P59">
        <v>45</v>
      </c>
      <c r="Q59">
        <v>0.001948</v>
      </c>
    </row>
    <row r="60" spans="1:17" ht="12.75">
      <c r="A60">
        <v>46</v>
      </c>
      <c r="B60">
        <v>0.002439</v>
      </c>
      <c r="E60" s="16">
        <f t="shared" si="5"/>
      </c>
      <c r="F60" s="17">
        <f t="shared" si="6"/>
      </c>
      <c r="G60" s="18">
        <f t="shared" si="1"/>
      </c>
      <c r="H60" s="15">
        <f t="shared" si="0"/>
      </c>
      <c r="I60" s="8">
        <f t="shared" si="2"/>
      </c>
      <c r="J60" s="9">
        <f t="shared" si="3"/>
      </c>
      <c r="K60" s="8">
        <f t="shared" si="4"/>
      </c>
      <c r="L60" s="19">
        <f t="shared" si="7"/>
      </c>
      <c r="M60" s="20">
        <f t="shared" si="8"/>
      </c>
      <c r="N60" s="21">
        <f t="shared" si="9"/>
      </c>
      <c r="O60" s="22">
        <f t="shared" si="10"/>
      </c>
      <c r="P60">
        <v>46</v>
      </c>
      <c r="Q60">
        <v>0.002198</v>
      </c>
    </row>
    <row r="61" spans="1:17" ht="12.75">
      <c r="A61">
        <v>47</v>
      </c>
      <c r="B61">
        <v>0.002633</v>
      </c>
      <c r="E61" s="16">
        <f t="shared" si="5"/>
      </c>
      <c r="F61" s="17">
        <f t="shared" si="6"/>
      </c>
      <c r="G61" s="18">
        <f t="shared" si="1"/>
      </c>
      <c r="H61" s="15">
        <f t="shared" si="0"/>
      </c>
      <c r="I61" s="8">
        <f t="shared" si="2"/>
      </c>
      <c r="J61" s="9">
        <f t="shared" si="3"/>
      </c>
      <c r="K61" s="8">
        <f t="shared" si="4"/>
      </c>
      <c r="L61" s="19">
        <f t="shared" si="7"/>
      </c>
      <c r="M61" s="20">
        <f t="shared" si="8"/>
      </c>
      <c r="N61" s="21">
        <f t="shared" si="9"/>
      </c>
      <c r="O61" s="22">
        <f t="shared" si="10"/>
      </c>
      <c r="P61">
        <v>47</v>
      </c>
      <c r="Q61">
        <v>0.002463</v>
      </c>
    </row>
    <row r="62" spans="1:17" ht="12.75">
      <c r="A62">
        <v>48</v>
      </c>
      <c r="B62">
        <v>0.002819</v>
      </c>
      <c r="E62" s="16">
        <f t="shared" si="5"/>
      </c>
      <c r="F62" s="17">
        <f t="shared" si="6"/>
      </c>
      <c r="G62" s="18">
        <f t="shared" si="1"/>
      </c>
      <c r="H62" s="15">
        <f t="shared" si="0"/>
      </c>
      <c r="I62" s="8">
        <f t="shared" si="2"/>
      </c>
      <c r="J62" s="9">
        <f t="shared" si="3"/>
      </c>
      <c r="K62" s="8">
        <f t="shared" si="4"/>
      </c>
      <c r="L62" s="19">
        <f t="shared" si="7"/>
      </c>
      <c r="M62" s="20">
        <f t="shared" si="8"/>
      </c>
      <c r="N62" s="21">
        <f t="shared" si="9"/>
      </c>
      <c r="O62" s="22">
        <f t="shared" si="10"/>
      </c>
      <c r="P62">
        <v>48</v>
      </c>
      <c r="Q62">
        <v>0.00274</v>
      </c>
    </row>
    <row r="63" spans="1:17" ht="12.75">
      <c r="A63">
        <v>49</v>
      </c>
      <c r="B63">
        <v>0.003005</v>
      </c>
      <c r="E63" s="16">
        <f t="shared" si="5"/>
      </c>
      <c r="F63" s="17">
        <f t="shared" si="6"/>
      </c>
      <c r="G63" s="18">
        <f t="shared" si="1"/>
      </c>
      <c r="H63" s="15">
        <f t="shared" si="0"/>
      </c>
      <c r="I63" s="8">
        <f t="shared" si="2"/>
      </c>
      <c r="J63" s="9">
        <f t="shared" si="3"/>
      </c>
      <c r="K63" s="8">
        <f t="shared" si="4"/>
      </c>
      <c r="L63" s="19">
        <f t="shared" si="7"/>
      </c>
      <c r="M63" s="20">
        <f t="shared" si="8"/>
      </c>
      <c r="N63" s="21">
        <f t="shared" si="9"/>
      </c>
      <c r="O63" s="22">
        <f t="shared" si="10"/>
      </c>
      <c r="P63">
        <v>49</v>
      </c>
      <c r="Q63">
        <v>0.003028</v>
      </c>
    </row>
    <row r="64" spans="1:17" ht="12.75">
      <c r="A64">
        <v>50</v>
      </c>
      <c r="B64">
        <v>0.003204</v>
      </c>
      <c r="E64" s="16">
        <f t="shared" si="5"/>
      </c>
      <c r="F64" s="17">
        <f t="shared" si="6"/>
      </c>
      <c r="G64" s="18">
        <f t="shared" si="1"/>
      </c>
      <c r="H64" s="15">
        <f t="shared" si="0"/>
      </c>
      <c r="I64" s="8">
        <f t="shared" si="2"/>
      </c>
      <c r="J64" s="9">
        <f t="shared" si="3"/>
      </c>
      <c r="K64" s="8">
        <f t="shared" si="4"/>
      </c>
      <c r="L64" s="19">
        <f t="shared" si="7"/>
      </c>
      <c r="M64" s="20">
        <f t="shared" si="8"/>
      </c>
      <c r="N64" s="21">
        <f t="shared" si="9"/>
      </c>
      <c r="O64" s="22">
        <f t="shared" si="10"/>
      </c>
      <c r="P64">
        <v>50</v>
      </c>
      <c r="Q64">
        <v>0.00333</v>
      </c>
    </row>
    <row r="65" spans="1:17" ht="12.75">
      <c r="A65">
        <v>51</v>
      </c>
      <c r="B65">
        <v>0.003432</v>
      </c>
      <c r="E65" s="16">
        <f t="shared" si="5"/>
      </c>
      <c r="F65" s="17">
        <f aca="true" t="shared" si="11" ref="F65:F128">IF(E65="","",(1-VLOOKUP(E65,$A$14:$B$129,2,FALSE))*F64)</f>
      </c>
      <c r="G65" s="18">
        <f t="shared" si="1"/>
      </c>
      <c r="I65" s="8">
        <f t="shared" si="2"/>
      </c>
      <c r="J65" s="9">
        <f t="shared" si="3"/>
      </c>
      <c r="K65" s="8">
        <f t="shared" si="4"/>
      </c>
      <c r="L65" s="19">
        <f t="shared" si="7"/>
      </c>
      <c r="M65" s="20">
        <f t="shared" si="8"/>
      </c>
      <c r="N65" s="21">
        <f t="shared" si="9"/>
      </c>
      <c r="O65" s="22">
        <f t="shared" si="10"/>
      </c>
      <c r="P65">
        <v>51</v>
      </c>
      <c r="Q65">
        <v>0.003647</v>
      </c>
    </row>
    <row r="66" spans="1:17" ht="12.75">
      <c r="A66">
        <v>52</v>
      </c>
      <c r="B66">
        <v>0.003695</v>
      </c>
      <c r="E66" s="16">
        <f t="shared" si="5"/>
      </c>
      <c r="F66" s="17">
        <f t="shared" si="11"/>
      </c>
      <c r="G66" s="18">
        <f t="shared" si="1"/>
      </c>
      <c r="I66" s="8">
        <f t="shared" si="2"/>
      </c>
      <c r="J66" s="9">
        <f t="shared" si="3"/>
      </c>
      <c r="K66" s="8">
        <f t="shared" si="4"/>
      </c>
      <c r="L66" s="19">
        <f t="shared" si="7"/>
      </c>
      <c r="M66" s="20">
        <f t="shared" si="8"/>
      </c>
      <c r="N66" s="21">
        <f t="shared" si="9"/>
      </c>
      <c r="O66" s="22">
        <f t="shared" si="10"/>
      </c>
      <c r="P66">
        <v>52</v>
      </c>
      <c r="Q66">
        <v>0.00398</v>
      </c>
    </row>
    <row r="67" spans="1:17" ht="12.75">
      <c r="A67">
        <v>53</v>
      </c>
      <c r="B67">
        <v>0.004</v>
      </c>
      <c r="E67" s="16">
        <f t="shared" si="5"/>
      </c>
      <c r="F67" s="17">
        <f t="shared" si="11"/>
      </c>
      <c r="G67" s="18">
        <f t="shared" si="1"/>
      </c>
      <c r="I67" s="8">
        <f t="shared" si="2"/>
      </c>
      <c r="J67" s="9">
        <f t="shared" si="3"/>
      </c>
      <c r="K67" s="8">
        <f t="shared" si="4"/>
      </c>
      <c r="L67" s="19">
        <f t="shared" si="7"/>
      </c>
      <c r="M67" s="20">
        <f t="shared" si="8"/>
      </c>
      <c r="N67" s="21">
        <f t="shared" si="9"/>
      </c>
      <c r="O67" s="22">
        <f t="shared" si="10"/>
      </c>
      <c r="P67">
        <v>53</v>
      </c>
      <c r="Q67">
        <v>0.004331</v>
      </c>
    </row>
    <row r="68" spans="1:17" ht="12.75">
      <c r="A68">
        <v>54</v>
      </c>
      <c r="B68">
        <v>0.004346</v>
      </c>
      <c r="E68" s="16">
        <f t="shared" si="5"/>
      </c>
      <c r="F68" s="17">
        <f t="shared" si="11"/>
      </c>
      <c r="G68" s="18">
        <f t="shared" si="1"/>
      </c>
      <c r="I68" s="8">
        <f t="shared" si="2"/>
      </c>
      <c r="J68" s="9">
        <f t="shared" si="3"/>
      </c>
      <c r="K68" s="8">
        <f t="shared" si="4"/>
      </c>
      <c r="L68" s="19">
        <f t="shared" si="7"/>
      </c>
      <c r="M68" s="20">
        <f t="shared" si="8"/>
      </c>
      <c r="N68" s="21">
        <f t="shared" si="9"/>
      </c>
      <c r="O68" s="22">
        <f t="shared" si="10"/>
      </c>
      <c r="P68">
        <v>54</v>
      </c>
      <c r="Q68">
        <v>0.004698</v>
      </c>
    </row>
    <row r="69" spans="1:17" ht="12.75">
      <c r="A69">
        <v>55</v>
      </c>
      <c r="B69">
        <v>0.004725</v>
      </c>
      <c r="E69" s="16">
        <f t="shared" si="5"/>
      </c>
      <c r="F69" s="17">
        <f t="shared" si="11"/>
      </c>
      <c r="G69" s="18">
        <f t="shared" si="1"/>
      </c>
      <c r="I69" s="8">
        <f t="shared" si="2"/>
      </c>
      <c r="J69" s="9">
        <f t="shared" si="3"/>
      </c>
      <c r="K69" s="8">
        <f t="shared" si="4"/>
      </c>
      <c r="L69" s="19">
        <f t="shared" si="7"/>
      </c>
      <c r="M69" s="20">
        <f t="shared" si="8"/>
      </c>
      <c r="N69" s="21">
        <f t="shared" si="9"/>
      </c>
      <c r="O69" s="22">
        <f t="shared" si="10"/>
      </c>
      <c r="P69">
        <v>55</v>
      </c>
      <c r="Q69">
        <v>0.005077</v>
      </c>
    </row>
    <row r="70" spans="1:17" ht="12.75">
      <c r="A70">
        <v>56</v>
      </c>
      <c r="B70">
        <v>0.005137</v>
      </c>
      <c r="E70" s="16">
        <f t="shared" si="5"/>
      </c>
      <c r="F70" s="17">
        <f t="shared" si="11"/>
      </c>
      <c r="G70" s="18">
        <f t="shared" si="1"/>
      </c>
      <c r="I70" s="8">
        <f t="shared" si="2"/>
      </c>
      <c r="J70" s="9">
        <f t="shared" si="3"/>
      </c>
      <c r="K70" s="8">
        <f t="shared" si="4"/>
      </c>
      <c r="L70" s="19">
        <f t="shared" si="7"/>
      </c>
      <c r="M70" s="20">
        <f t="shared" si="8"/>
      </c>
      <c r="N70" s="21">
        <f t="shared" si="9"/>
      </c>
      <c r="O70" s="22">
        <f t="shared" si="10"/>
      </c>
      <c r="P70">
        <v>56</v>
      </c>
      <c r="Q70">
        <v>0.005465</v>
      </c>
    </row>
    <row r="71" spans="1:17" ht="12.75">
      <c r="A71">
        <v>57</v>
      </c>
      <c r="B71">
        <v>0.005594</v>
      </c>
      <c r="E71" s="16">
        <f t="shared" si="5"/>
      </c>
      <c r="F71" s="17">
        <f t="shared" si="11"/>
      </c>
      <c r="G71" s="18">
        <f t="shared" si="1"/>
      </c>
      <c r="I71" s="8">
        <f t="shared" si="2"/>
      </c>
      <c r="J71" s="9">
        <f t="shared" si="3"/>
      </c>
      <c r="K71" s="8">
        <f t="shared" si="4"/>
      </c>
      <c r="L71" s="19">
        <f t="shared" si="7"/>
      </c>
      <c r="M71" s="20">
        <f t="shared" si="8"/>
      </c>
      <c r="N71" s="21">
        <f t="shared" si="9"/>
      </c>
      <c r="O71" s="22">
        <f t="shared" si="10"/>
      </c>
      <c r="P71">
        <v>57</v>
      </c>
      <c r="Q71">
        <v>0.005861</v>
      </c>
    </row>
    <row r="72" spans="1:17" ht="12.75">
      <c r="A72">
        <v>58</v>
      </c>
      <c r="B72">
        <v>0.00611</v>
      </c>
      <c r="E72" s="16">
        <f t="shared" si="5"/>
      </c>
      <c r="F72" s="17">
        <f t="shared" si="11"/>
      </c>
      <c r="G72" s="18">
        <f t="shared" si="1"/>
      </c>
      <c r="I72" s="8">
        <f t="shared" si="2"/>
      </c>
      <c r="J72" s="9">
        <f t="shared" si="3"/>
      </c>
      <c r="K72" s="8">
        <f t="shared" si="4"/>
      </c>
      <c r="L72" s="19">
        <f t="shared" si="7"/>
      </c>
      <c r="M72" s="20">
        <f t="shared" si="8"/>
      </c>
      <c r="N72" s="21">
        <f t="shared" si="9"/>
      </c>
      <c r="O72" s="22">
        <f t="shared" si="10"/>
      </c>
      <c r="P72">
        <v>58</v>
      </c>
      <c r="Q72">
        <v>0.006265</v>
      </c>
    </row>
    <row r="73" spans="1:17" ht="12.75">
      <c r="A73">
        <v>59</v>
      </c>
      <c r="B73">
        <v>0.006697</v>
      </c>
      <c r="E73" s="16">
        <f t="shared" si="5"/>
      </c>
      <c r="F73" s="17">
        <f t="shared" si="11"/>
      </c>
      <c r="G73" s="18">
        <f t="shared" si="1"/>
      </c>
      <c r="I73" s="8">
        <f t="shared" si="2"/>
      </c>
      <c r="J73" s="9">
        <f t="shared" si="3"/>
      </c>
      <c r="K73" s="8">
        <f t="shared" si="4"/>
      </c>
      <c r="L73" s="19">
        <f t="shared" si="7"/>
      </c>
      <c r="M73" s="20">
        <f t="shared" si="8"/>
      </c>
      <c r="N73" s="21">
        <f t="shared" si="9"/>
      </c>
      <c r="O73" s="22">
        <f t="shared" si="10"/>
      </c>
      <c r="P73">
        <v>59</v>
      </c>
      <c r="Q73">
        <v>0.006694</v>
      </c>
    </row>
    <row r="74" spans="1:17" ht="12.75">
      <c r="A74">
        <v>60</v>
      </c>
      <c r="B74">
        <v>0.007389</v>
      </c>
      <c r="E74" s="16">
        <f t="shared" si="5"/>
      </c>
      <c r="F74" s="17">
        <f t="shared" si="11"/>
      </c>
      <c r="G74" s="18">
        <f t="shared" si="1"/>
      </c>
      <c r="I74" s="8">
        <f t="shared" si="2"/>
      </c>
      <c r="J74" s="9">
        <f t="shared" si="3"/>
      </c>
      <c r="K74" s="8">
        <f t="shared" si="4"/>
      </c>
      <c r="L74" s="19">
        <f t="shared" si="7"/>
      </c>
      <c r="M74" s="20">
        <f t="shared" si="8"/>
      </c>
      <c r="N74" s="21">
        <f t="shared" si="9"/>
      </c>
      <c r="O74" s="22">
        <f t="shared" si="10"/>
      </c>
      <c r="P74">
        <v>60</v>
      </c>
      <c r="Q74">
        <v>0.00717</v>
      </c>
    </row>
    <row r="75" spans="1:17" ht="12.75">
      <c r="A75">
        <v>61</v>
      </c>
      <c r="B75">
        <v>0.008167</v>
      </c>
      <c r="E75" s="16">
        <f>IF(E74&lt;MAX($A$14:$A$129),E74+1,"")</f>
      </c>
      <c r="F75" s="17">
        <f t="shared" si="11"/>
      </c>
      <c r="G75" s="18">
        <f t="shared" si="1"/>
      </c>
      <c r="I75" s="8">
        <f t="shared" si="2"/>
      </c>
      <c r="J75" s="9">
        <f t="shared" si="3"/>
      </c>
      <c r="K75" s="8">
        <f t="shared" si="4"/>
      </c>
      <c r="L75" s="19">
        <f t="shared" si="7"/>
      </c>
      <c r="M75" s="20">
        <f t="shared" si="8"/>
      </c>
      <c r="N75" s="21">
        <f t="shared" si="9"/>
      </c>
      <c r="O75" s="22">
        <f t="shared" si="10"/>
      </c>
      <c r="P75">
        <v>61</v>
      </c>
      <c r="Q75">
        <v>0.007714</v>
      </c>
    </row>
    <row r="76" spans="1:17" ht="12.75">
      <c r="A76">
        <v>62</v>
      </c>
      <c r="B76">
        <v>0.008977</v>
      </c>
      <c r="E76" s="16">
        <f t="shared" si="5"/>
      </c>
      <c r="F76" s="17">
        <f t="shared" si="11"/>
      </c>
      <c r="G76" s="18">
        <f t="shared" si="1"/>
      </c>
      <c r="I76" s="8">
        <f t="shared" si="2"/>
      </c>
      <c r="J76" s="9">
        <f t="shared" si="3"/>
      </c>
      <c r="K76" s="8">
        <f t="shared" si="4"/>
      </c>
      <c r="L76" s="19">
        <f t="shared" si="7"/>
      </c>
      <c r="M76" s="20">
        <f t="shared" si="8"/>
      </c>
      <c r="N76" s="21">
        <f t="shared" si="9"/>
      </c>
      <c r="O76" s="22">
        <f t="shared" si="10"/>
      </c>
      <c r="P76">
        <v>62</v>
      </c>
      <c r="Q76">
        <v>0.008348</v>
      </c>
    </row>
    <row r="77" spans="1:17" ht="12.75">
      <c r="A77">
        <v>63</v>
      </c>
      <c r="B77">
        <v>0.009776</v>
      </c>
      <c r="E77" s="16">
        <f t="shared" si="5"/>
      </c>
      <c r="F77" s="17">
        <f t="shared" si="11"/>
      </c>
      <c r="G77" s="18">
        <f t="shared" si="1"/>
      </c>
      <c r="I77" s="8">
        <f t="shared" si="2"/>
      </c>
      <c r="J77" s="9">
        <f t="shared" si="3"/>
      </c>
      <c r="K77" s="8">
        <f t="shared" si="4"/>
      </c>
      <c r="L77" s="19">
        <f t="shared" si="7"/>
      </c>
      <c r="M77" s="20">
        <f t="shared" si="8"/>
      </c>
      <c r="N77" s="21">
        <f t="shared" si="9"/>
      </c>
      <c r="O77" s="22">
        <f t="shared" si="10"/>
      </c>
      <c r="P77">
        <v>63</v>
      </c>
      <c r="Q77">
        <v>0.009093</v>
      </c>
    </row>
    <row r="78" spans="1:17" ht="12.75">
      <c r="A78">
        <v>64</v>
      </c>
      <c r="B78">
        <v>0.010581</v>
      </c>
      <c r="E78" s="16">
        <f t="shared" si="5"/>
      </c>
      <c r="F78" s="17">
        <f t="shared" si="11"/>
      </c>
      <c r="G78" s="18">
        <f t="shared" si="1"/>
      </c>
      <c r="I78" s="8">
        <f t="shared" si="2"/>
      </c>
      <c r="J78" s="9">
        <f t="shared" si="3"/>
      </c>
      <c r="K78" s="8">
        <f t="shared" si="4"/>
      </c>
      <c r="L78" s="19">
        <f t="shared" si="7"/>
      </c>
      <c r="M78" s="20">
        <f t="shared" si="8"/>
      </c>
      <c r="N78" s="21">
        <f t="shared" si="9"/>
      </c>
      <c r="O78" s="22">
        <f t="shared" si="10"/>
      </c>
      <c r="P78">
        <v>64</v>
      </c>
      <c r="Q78">
        <v>0.009968</v>
      </c>
    </row>
    <row r="79" spans="1:17" ht="12.75">
      <c r="A79">
        <v>65</v>
      </c>
      <c r="B79">
        <v>0.011466</v>
      </c>
      <c r="E79" s="16">
        <f t="shared" si="5"/>
      </c>
      <c r="F79" s="17">
        <f t="shared" si="11"/>
      </c>
      <c r="G79" s="18">
        <f aca="true" t="shared" si="12" ref="G79:G129">IF(E79="","",(1+$F$7)^(E79-$A$5))</f>
      </c>
      <c r="I79" s="8">
        <f aca="true" t="shared" si="13" ref="I79:I129">IF(E79="","",K78-H79)</f>
      </c>
      <c r="J79" s="9">
        <f aca="true" t="shared" si="14" ref="J79:J129">IF(E79="","",I79*((1+$A$7)*(1+$F$7)-1))</f>
      </c>
      <c r="K79" s="8">
        <f aca="true" t="shared" si="15" ref="K79:K129">IF(E79="","",I79+J79)</f>
      </c>
      <c r="L79" s="19">
        <f t="shared" si="7"/>
      </c>
      <c r="M79" s="20">
        <f t="shared" si="8"/>
      </c>
      <c r="N79" s="21">
        <f t="shared" si="9"/>
      </c>
      <c r="O79" s="22">
        <f t="shared" si="10"/>
      </c>
      <c r="P79">
        <v>65</v>
      </c>
      <c r="Q79">
        <v>0.010993</v>
      </c>
    </row>
    <row r="80" spans="1:17" ht="12.75">
      <c r="A80">
        <v>66</v>
      </c>
      <c r="B80">
        <v>0.012498</v>
      </c>
      <c r="E80" s="16">
        <f aca="true" t="shared" si="16" ref="E80:E129">IF(E79&lt;MAX($A$14:$A$129),E79+1,"")</f>
      </c>
      <c r="F80" s="17">
        <f t="shared" si="11"/>
      </c>
      <c r="G80" s="18">
        <f t="shared" si="12"/>
      </c>
      <c r="I80" s="8">
        <f t="shared" si="13"/>
      </c>
      <c r="J80" s="9">
        <f t="shared" si="14"/>
      </c>
      <c r="K80" s="8">
        <f t="shared" si="15"/>
      </c>
      <c r="L80" s="19">
        <f aca="true" t="shared" si="17" ref="L80:L129">IF(E80="","",L79*(1+$F$7))</f>
      </c>
      <c r="M80" s="20">
        <f aca="true" t="shared" si="18" ref="M80:M129">IF(E80="","",(1-VLOOKUP(E79,$A$14:$B$129,2,FALSE))*M79)</f>
      </c>
      <c r="N80" s="21">
        <f aca="true" t="shared" si="19" ref="N80:N129">IF(E80="","",N79/((1+$A$7)*(1+$F$7)))</f>
      </c>
      <c r="O80" s="22">
        <f aca="true" t="shared" si="20" ref="O80:O129">IF(E80="","",L80*M80*N80)</f>
      </c>
      <c r="P80">
        <v>66</v>
      </c>
      <c r="Q80">
        <v>0.012188</v>
      </c>
    </row>
    <row r="81" spans="1:17" ht="12.75">
      <c r="A81">
        <v>67</v>
      </c>
      <c r="B81">
        <v>0.013661</v>
      </c>
      <c r="E81" s="16">
        <f t="shared" si="16"/>
      </c>
      <c r="F81" s="17">
        <f t="shared" si="11"/>
      </c>
      <c r="G81" s="18">
        <f t="shared" si="12"/>
      </c>
      <c r="I81" s="8">
        <f t="shared" si="13"/>
      </c>
      <c r="J81" s="9">
        <f t="shared" si="14"/>
      </c>
      <c r="K81" s="8">
        <f t="shared" si="15"/>
      </c>
      <c r="L81" s="19">
        <f t="shared" si="17"/>
      </c>
      <c r="M81" s="20">
        <f t="shared" si="18"/>
      </c>
      <c r="N81" s="21">
        <f t="shared" si="19"/>
      </c>
      <c r="O81" s="22">
        <f t="shared" si="20"/>
      </c>
      <c r="P81">
        <v>67</v>
      </c>
      <c r="Q81">
        <v>0.013572</v>
      </c>
    </row>
    <row r="82" spans="1:17" ht="12.75">
      <c r="A82">
        <v>68</v>
      </c>
      <c r="B82">
        <v>0.014966</v>
      </c>
      <c r="E82" s="16">
        <f t="shared" si="16"/>
      </c>
      <c r="F82" s="17">
        <f t="shared" si="11"/>
      </c>
      <c r="G82" s="18">
        <f t="shared" si="12"/>
      </c>
      <c r="I82" s="8">
        <f t="shared" si="13"/>
      </c>
      <c r="J82" s="9">
        <f t="shared" si="14"/>
      </c>
      <c r="K82" s="8">
        <f t="shared" si="15"/>
      </c>
      <c r="L82" s="19">
        <f t="shared" si="17"/>
      </c>
      <c r="M82" s="20">
        <f t="shared" si="18"/>
      </c>
      <c r="N82" s="21">
        <f t="shared" si="19"/>
      </c>
      <c r="O82" s="22">
        <f t="shared" si="20"/>
      </c>
      <c r="P82">
        <v>68</v>
      </c>
      <c r="Q82">
        <v>0.01516</v>
      </c>
    </row>
    <row r="83" spans="1:17" ht="12.75">
      <c r="A83">
        <v>69</v>
      </c>
      <c r="B83">
        <v>0.016407</v>
      </c>
      <c r="E83" s="16">
        <f t="shared" si="16"/>
      </c>
      <c r="F83" s="17">
        <f t="shared" si="11"/>
      </c>
      <c r="G83" s="18">
        <f t="shared" si="12"/>
      </c>
      <c r="I83" s="8">
        <f t="shared" si="13"/>
      </c>
      <c r="J83" s="9">
        <f t="shared" si="14"/>
      </c>
      <c r="K83" s="8">
        <f t="shared" si="15"/>
      </c>
      <c r="L83" s="19">
        <f t="shared" si="17"/>
      </c>
      <c r="M83" s="20">
        <f t="shared" si="18"/>
      </c>
      <c r="N83" s="21">
        <f t="shared" si="19"/>
      </c>
      <c r="O83" s="22">
        <f t="shared" si="20"/>
      </c>
      <c r="P83">
        <v>69</v>
      </c>
      <c r="Q83">
        <v>0.016946</v>
      </c>
    </row>
    <row r="84" spans="1:17" ht="12.75">
      <c r="A84">
        <v>70</v>
      </c>
      <c r="B84">
        <v>0.017945</v>
      </c>
      <c r="E84" s="16">
        <f t="shared" si="16"/>
      </c>
      <c r="F84" s="17">
        <f t="shared" si="11"/>
      </c>
      <c r="G84" s="18">
        <f t="shared" si="12"/>
      </c>
      <c r="I84" s="8">
        <f t="shared" si="13"/>
      </c>
      <c r="J84" s="9">
        <f t="shared" si="14"/>
      </c>
      <c r="K84" s="8">
        <f t="shared" si="15"/>
      </c>
      <c r="L84" s="19">
        <f t="shared" si="17"/>
      </c>
      <c r="M84" s="20">
        <f t="shared" si="18"/>
      </c>
      <c r="N84" s="21">
        <f t="shared" si="19"/>
      </c>
      <c r="O84" s="22">
        <f t="shared" si="20"/>
      </c>
      <c r="P84">
        <v>70</v>
      </c>
      <c r="Q84">
        <v>0.01892</v>
      </c>
    </row>
    <row r="85" spans="1:17" ht="12.75">
      <c r="A85">
        <v>71</v>
      </c>
      <c r="B85">
        <v>0.019617</v>
      </c>
      <c r="E85" s="16">
        <f t="shared" si="16"/>
      </c>
      <c r="F85" s="17">
        <f t="shared" si="11"/>
      </c>
      <c r="G85" s="18">
        <f t="shared" si="12"/>
      </c>
      <c r="I85" s="8">
        <f t="shared" si="13"/>
      </c>
      <c r="J85" s="9">
        <f t="shared" si="14"/>
      </c>
      <c r="K85" s="8">
        <f t="shared" si="15"/>
      </c>
      <c r="L85" s="19">
        <f t="shared" si="17"/>
      </c>
      <c r="M85" s="20">
        <f t="shared" si="18"/>
      </c>
      <c r="N85" s="21">
        <f t="shared" si="19"/>
      </c>
      <c r="O85" s="22">
        <f t="shared" si="20"/>
      </c>
      <c r="P85">
        <v>71</v>
      </c>
      <c r="Q85">
        <v>0.021071</v>
      </c>
    </row>
    <row r="86" spans="1:17" ht="12.75">
      <c r="A86">
        <v>72</v>
      </c>
      <c r="B86">
        <v>0.021503</v>
      </c>
      <c r="E86" s="16">
        <f t="shared" si="16"/>
      </c>
      <c r="F86" s="17">
        <f t="shared" si="11"/>
      </c>
      <c r="G86" s="18">
        <f t="shared" si="12"/>
      </c>
      <c r="I86" s="8">
        <f t="shared" si="13"/>
      </c>
      <c r="J86" s="9">
        <f t="shared" si="14"/>
      </c>
      <c r="K86" s="8">
        <f t="shared" si="15"/>
      </c>
      <c r="L86" s="19">
        <f t="shared" si="17"/>
      </c>
      <c r="M86" s="20">
        <f t="shared" si="18"/>
      </c>
      <c r="N86" s="21">
        <f t="shared" si="19"/>
      </c>
      <c r="O86" s="22">
        <f t="shared" si="20"/>
      </c>
      <c r="P86">
        <v>72</v>
      </c>
      <c r="Q86">
        <v>0.023388</v>
      </c>
    </row>
    <row r="87" spans="1:17" ht="12.75">
      <c r="A87">
        <v>73</v>
      </c>
      <c r="B87">
        <v>0.023635</v>
      </c>
      <c r="E87" s="16">
        <f t="shared" si="16"/>
      </c>
      <c r="F87" s="17">
        <f t="shared" si="11"/>
      </c>
      <c r="G87" s="18">
        <f t="shared" si="12"/>
      </c>
      <c r="I87" s="8">
        <f t="shared" si="13"/>
      </c>
      <c r="J87" s="9">
        <f t="shared" si="14"/>
      </c>
      <c r="K87" s="8">
        <f t="shared" si="15"/>
      </c>
      <c r="L87" s="19">
        <f t="shared" si="17"/>
      </c>
      <c r="M87" s="20">
        <f t="shared" si="18"/>
      </c>
      <c r="N87" s="21">
        <f t="shared" si="19"/>
      </c>
      <c r="O87" s="22">
        <f t="shared" si="20"/>
      </c>
      <c r="P87">
        <v>73</v>
      </c>
      <c r="Q87">
        <v>0.025871</v>
      </c>
    </row>
    <row r="88" spans="1:17" ht="12.75">
      <c r="A88">
        <v>74</v>
      </c>
      <c r="B88">
        <v>0.025987</v>
      </c>
      <c r="E88" s="16">
        <f t="shared" si="16"/>
      </c>
      <c r="F88" s="17">
        <f t="shared" si="11"/>
      </c>
      <c r="G88" s="18">
        <f t="shared" si="12"/>
      </c>
      <c r="I88" s="8">
        <f t="shared" si="13"/>
      </c>
      <c r="J88" s="9">
        <f t="shared" si="14"/>
      </c>
      <c r="K88" s="8">
        <f t="shared" si="15"/>
      </c>
      <c r="L88" s="19">
        <f t="shared" si="17"/>
      </c>
      <c r="M88" s="20">
        <f t="shared" si="18"/>
      </c>
      <c r="N88" s="21">
        <f t="shared" si="19"/>
      </c>
      <c r="O88" s="22">
        <f t="shared" si="20"/>
      </c>
      <c r="P88">
        <v>74</v>
      </c>
      <c r="Q88">
        <v>0.028552</v>
      </c>
    </row>
    <row r="89" spans="1:17" ht="12.75">
      <c r="A89">
        <v>75</v>
      </c>
      <c r="B89">
        <v>0.028358</v>
      </c>
      <c r="E89" s="16">
        <f t="shared" si="16"/>
      </c>
      <c r="F89" s="17">
        <f t="shared" si="11"/>
      </c>
      <c r="G89" s="18">
        <f t="shared" si="12"/>
      </c>
      <c r="I89" s="8">
        <f t="shared" si="13"/>
      </c>
      <c r="J89" s="9">
        <f t="shared" si="14"/>
      </c>
      <c r="K89" s="8">
        <f t="shared" si="15"/>
      </c>
      <c r="L89" s="19">
        <f t="shared" si="17"/>
      </c>
      <c r="M89" s="20">
        <f t="shared" si="18"/>
      </c>
      <c r="N89" s="21">
        <f t="shared" si="19"/>
      </c>
      <c r="O89" s="22">
        <f t="shared" si="20"/>
      </c>
      <c r="P89">
        <v>75</v>
      </c>
      <c r="Q89">
        <v>0.031477</v>
      </c>
    </row>
    <row r="90" spans="1:17" ht="12.75">
      <c r="A90">
        <v>76</v>
      </c>
      <c r="B90">
        <v>0.030849</v>
      </c>
      <c r="E90" s="16">
        <f t="shared" si="16"/>
      </c>
      <c r="F90" s="17">
        <f t="shared" si="11"/>
      </c>
      <c r="G90" s="18">
        <f t="shared" si="12"/>
      </c>
      <c r="I90" s="8">
        <f t="shared" si="13"/>
      </c>
      <c r="J90" s="9">
        <f t="shared" si="14"/>
      </c>
      <c r="K90" s="8">
        <f t="shared" si="15"/>
      </c>
      <c r="L90" s="19">
        <f t="shared" si="17"/>
      </c>
      <c r="M90" s="20">
        <f t="shared" si="18"/>
      </c>
      <c r="N90" s="21">
        <f t="shared" si="19"/>
      </c>
      <c r="O90" s="22">
        <f t="shared" si="20"/>
      </c>
      <c r="P90">
        <v>76</v>
      </c>
      <c r="Q90">
        <v>0.034686</v>
      </c>
    </row>
    <row r="91" spans="1:17" ht="12.75">
      <c r="A91">
        <v>77</v>
      </c>
      <c r="B91">
        <v>0.033818</v>
      </c>
      <c r="E91" s="16">
        <f t="shared" si="16"/>
      </c>
      <c r="F91" s="17">
        <f t="shared" si="11"/>
      </c>
      <c r="G91" s="18">
        <f t="shared" si="12"/>
      </c>
      <c r="I91" s="8">
        <f t="shared" si="13"/>
      </c>
      <c r="J91" s="9">
        <f t="shared" si="14"/>
      </c>
      <c r="K91" s="8">
        <f t="shared" si="15"/>
      </c>
      <c r="L91" s="19">
        <f t="shared" si="17"/>
      </c>
      <c r="M91" s="20">
        <f t="shared" si="18"/>
      </c>
      <c r="N91" s="21">
        <f t="shared" si="19"/>
      </c>
      <c r="O91" s="22">
        <f t="shared" si="20"/>
      </c>
      <c r="P91">
        <v>77</v>
      </c>
      <c r="Q91">
        <v>0.038225</v>
      </c>
    </row>
    <row r="92" spans="1:17" ht="12.75">
      <c r="A92">
        <v>78</v>
      </c>
      <c r="B92">
        <v>0.037481</v>
      </c>
      <c r="E92" s="16">
        <f t="shared" si="16"/>
      </c>
      <c r="F92" s="17">
        <f t="shared" si="11"/>
      </c>
      <c r="G92" s="18">
        <f t="shared" si="12"/>
      </c>
      <c r="I92" s="8">
        <f t="shared" si="13"/>
      </c>
      <c r="J92" s="9">
        <f t="shared" si="14"/>
      </c>
      <c r="K92" s="8">
        <f t="shared" si="15"/>
      </c>
      <c r="L92" s="19">
        <f t="shared" si="17"/>
      </c>
      <c r="M92" s="20">
        <f t="shared" si="18"/>
      </c>
      <c r="N92" s="21">
        <f t="shared" si="19"/>
      </c>
      <c r="O92" s="22">
        <f t="shared" si="20"/>
      </c>
      <c r="P92">
        <v>78</v>
      </c>
      <c r="Q92">
        <v>0.042132</v>
      </c>
    </row>
    <row r="93" spans="1:17" ht="12.75">
      <c r="A93">
        <v>79</v>
      </c>
      <c r="B93">
        <v>0.041792</v>
      </c>
      <c r="E93" s="16">
        <f t="shared" si="16"/>
      </c>
      <c r="F93" s="17">
        <f t="shared" si="11"/>
      </c>
      <c r="G93" s="18">
        <f t="shared" si="12"/>
      </c>
      <c r="I93" s="8">
        <f t="shared" si="13"/>
      </c>
      <c r="J93" s="9">
        <f t="shared" si="14"/>
      </c>
      <c r="K93" s="8">
        <f t="shared" si="15"/>
      </c>
      <c r="L93" s="19">
        <f t="shared" si="17"/>
      </c>
      <c r="M93" s="20">
        <f t="shared" si="18"/>
      </c>
      <c r="N93" s="21">
        <f t="shared" si="19"/>
      </c>
      <c r="O93" s="22">
        <f t="shared" si="20"/>
      </c>
      <c r="P93">
        <v>79</v>
      </c>
      <c r="Q93">
        <v>0.046427</v>
      </c>
    </row>
    <row r="94" spans="1:17" ht="12.75">
      <c r="A94">
        <v>80</v>
      </c>
      <c r="B94">
        <v>0.046463</v>
      </c>
      <c r="E94" s="16">
        <f t="shared" si="16"/>
      </c>
      <c r="F94" s="17">
        <f t="shared" si="11"/>
      </c>
      <c r="G94" s="18">
        <f t="shared" si="12"/>
      </c>
      <c r="I94" s="8">
        <f t="shared" si="13"/>
      </c>
      <c r="J94" s="9">
        <f t="shared" si="14"/>
      </c>
      <c r="K94" s="8">
        <f t="shared" si="15"/>
      </c>
      <c r="L94" s="19">
        <f t="shared" si="17"/>
      </c>
      <c r="M94" s="20">
        <f t="shared" si="18"/>
      </c>
      <c r="N94" s="21">
        <f t="shared" si="19"/>
      </c>
      <c r="O94" s="22">
        <f t="shared" si="20"/>
      </c>
      <c r="P94">
        <v>80</v>
      </c>
      <c r="Q94">
        <v>0.051128</v>
      </c>
    </row>
    <row r="95" spans="1:17" ht="12.75">
      <c r="A95">
        <v>81</v>
      </c>
      <c r="B95">
        <v>0.051306</v>
      </c>
      <c r="E95" s="16">
        <f t="shared" si="16"/>
      </c>
      <c r="F95" s="17">
        <f t="shared" si="11"/>
      </c>
      <c r="G95" s="18">
        <f t="shared" si="12"/>
      </c>
      <c r="I95" s="8">
        <f t="shared" si="13"/>
      </c>
      <c r="J95" s="9">
        <f t="shared" si="14"/>
      </c>
      <c r="K95" s="8">
        <f t="shared" si="15"/>
      </c>
      <c r="L95" s="19">
        <f t="shared" si="17"/>
      </c>
      <c r="M95" s="20">
        <f t="shared" si="18"/>
      </c>
      <c r="N95" s="21">
        <f t="shared" si="19"/>
      </c>
      <c r="O95" s="22">
        <f t="shared" si="20"/>
      </c>
      <c r="P95">
        <v>81</v>
      </c>
      <c r="Q95">
        <v>0.05625</v>
      </c>
    </row>
    <row r="96" spans="1:17" ht="12.75">
      <c r="A96">
        <v>82</v>
      </c>
      <c r="B96">
        <v>0.056613</v>
      </c>
      <c r="E96" s="16">
        <f t="shared" si="16"/>
      </c>
      <c r="F96" s="17">
        <f t="shared" si="11"/>
      </c>
      <c r="G96" s="18">
        <f t="shared" si="12"/>
      </c>
      <c r="I96" s="8">
        <f t="shared" si="13"/>
      </c>
      <c r="J96" s="9">
        <f t="shared" si="14"/>
      </c>
      <c r="K96" s="8">
        <f t="shared" si="15"/>
      </c>
      <c r="L96" s="19">
        <f t="shared" si="17"/>
      </c>
      <c r="M96" s="20">
        <f t="shared" si="18"/>
      </c>
      <c r="N96" s="21">
        <f t="shared" si="19"/>
      </c>
      <c r="O96" s="22">
        <f t="shared" si="20"/>
      </c>
      <c r="P96">
        <v>82</v>
      </c>
      <c r="Q96">
        <v>0.061809</v>
      </c>
    </row>
    <row r="97" spans="1:17" ht="12.75">
      <c r="A97">
        <v>83</v>
      </c>
      <c r="B97">
        <v>0.062608</v>
      </c>
      <c r="E97" s="16">
        <f t="shared" si="16"/>
      </c>
      <c r="F97" s="17">
        <f t="shared" si="11"/>
      </c>
      <c r="G97" s="18">
        <f t="shared" si="12"/>
      </c>
      <c r="I97" s="8">
        <f t="shared" si="13"/>
      </c>
      <c r="J97" s="9">
        <f t="shared" si="14"/>
      </c>
      <c r="K97" s="8">
        <f t="shared" si="15"/>
      </c>
      <c r="L97" s="19">
        <f t="shared" si="17"/>
      </c>
      <c r="M97" s="20">
        <f t="shared" si="18"/>
      </c>
      <c r="N97" s="21">
        <f t="shared" si="19"/>
      </c>
      <c r="O97" s="22">
        <f t="shared" si="20"/>
      </c>
      <c r="P97">
        <v>83</v>
      </c>
      <c r="Q97">
        <v>0.067826</v>
      </c>
    </row>
    <row r="98" spans="1:17" ht="12.75">
      <c r="A98">
        <v>84</v>
      </c>
      <c r="B98">
        <v>0.069533</v>
      </c>
      <c r="E98" s="16">
        <f t="shared" si="16"/>
      </c>
      <c r="F98" s="17">
        <f t="shared" si="11"/>
      </c>
      <c r="G98" s="18">
        <f t="shared" si="12"/>
      </c>
      <c r="I98" s="8">
        <f t="shared" si="13"/>
      </c>
      <c r="J98" s="9">
        <f t="shared" si="14"/>
      </c>
      <c r="K98" s="8">
        <f t="shared" si="15"/>
      </c>
      <c r="L98" s="19">
        <f t="shared" si="17"/>
      </c>
      <c r="M98" s="20">
        <f t="shared" si="18"/>
      </c>
      <c r="N98" s="21">
        <f t="shared" si="19"/>
      </c>
      <c r="O98" s="22">
        <f t="shared" si="20"/>
      </c>
      <c r="P98">
        <v>84</v>
      </c>
      <c r="Q98">
        <v>0.074322</v>
      </c>
    </row>
    <row r="99" spans="1:17" ht="12.75">
      <c r="A99">
        <v>85</v>
      </c>
      <c r="B99">
        <v>0.076645</v>
      </c>
      <c r="E99" s="16">
        <f t="shared" si="16"/>
      </c>
      <c r="F99" s="17">
        <f t="shared" si="11"/>
      </c>
      <c r="G99" s="18">
        <f t="shared" si="12"/>
      </c>
      <c r="I99" s="8">
        <f t="shared" si="13"/>
      </c>
      <c r="J99" s="9">
        <f t="shared" si="14"/>
      </c>
      <c r="K99" s="8">
        <f t="shared" si="15"/>
      </c>
      <c r="L99" s="19">
        <f t="shared" si="17"/>
      </c>
      <c r="M99" s="20">
        <f t="shared" si="18"/>
      </c>
      <c r="N99" s="21">
        <f t="shared" si="19"/>
      </c>
      <c r="O99" s="22">
        <f t="shared" si="20"/>
      </c>
      <c r="P99">
        <v>85</v>
      </c>
      <c r="Q99">
        <v>0.081326</v>
      </c>
    </row>
    <row r="100" spans="1:17" ht="12.75">
      <c r="A100">
        <v>86</v>
      </c>
      <c r="B100">
        <v>0.084411</v>
      </c>
      <c r="E100" s="16">
        <f t="shared" si="16"/>
      </c>
      <c r="F100" s="17">
        <f t="shared" si="11"/>
      </c>
      <c r="G100" s="18">
        <f t="shared" si="12"/>
      </c>
      <c r="I100" s="8">
        <f t="shared" si="13"/>
      </c>
      <c r="J100" s="9">
        <f t="shared" si="14"/>
      </c>
      <c r="K100" s="8">
        <f t="shared" si="15"/>
      </c>
      <c r="L100" s="19">
        <f t="shared" si="17"/>
      </c>
      <c r="M100" s="20">
        <f t="shared" si="18"/>
      </c>
      <c r="N100" s="21">
        <f t="shared" si="19"/>
      </c>
      <c r="O100" s="22">
        <f t="shared" si="20"/>
      </c>
      <c r="P100">
        <v>86</v>
      </c>
      <c r="Q100">
        <v>0.088863</v>
      </c>
    </row>
    <row r="101" spans="1:17" ht="12.75">
      <c r="A101">
        <v>87</v>
      </c>
      <c r="B101">
        <v>0.092876</v>
      </c>
      <c r="E101" s="16">
        <f t="shared" si="16"/>
      </c>
      <c r="F101" s="17">
        <f t="shared" si="11"/>
      </c>
      <c r="G101" s="18">
        <f t="shared" si="12"/>
      </c>
      <c r="I101" s="8">
        <f t="shared" si="13"/>
      </c>
      <c r="J101" s="9">
        <f t="shared" si="14"/>
      </c>
      <c r="K101" s="8">
        <f t="shared" si="15"/>
      </c>
      <c r="L101" s="19">
        <f t="shared" si="17"/>
      </c>
      <c r="M101" s="20">
        <f t="shared" si="18"/>
      </c>
      <c r="N101" s="21">
        <f t="shared" si="19"/>
      </c>
      <c r="O101" s="22">
        <f t="shared" si="20"/>
      </c>
      <c r="P101">
        <v>87</v>
      </c>
      <c r="Q101">
        <v>0.096958</v>
      </c>
    </row>
    <row r="102" spans="1:17" ht="12.75">
      <c r="A102">
        <v>88</v>
      </c>
      <c r="B102">
        <v>0.102085</v>
      </c>
      <c r="E102" s="16">
        <f t="shared" si="16"/>
      </c>
      <c r="F102" s="17">
        <f t="shared" si="11"/>
      </c>
      <c r="G102" s="18">
        <f t="shared" si="12"/>
      </c>
      <c r="I102" s="8">
        <f t="shared" si="13"/>
      </c>
      <c r="J102" s="9">
        <f t="shared" si="14"/>
      </c>
      <c r="K102" s="8">
        <f t="shared" si="15"/>
      </c>
      <c r="L102" s="19">
        <f t="shared" si="17"/>
      </c>
      <c r="M102" s="20">
        <f t="shared" si="18"/>
      </c>
      <c r="N102" s="21">
        <f t="shared" si="19"/>
      </c>
      <c r="O102" s="22">
        <f t="shared" si="20"/>
      </c>
      <c r="P102">
        <v>88</v>
      </c>
      <c r="Q102">
        <v>0.105631</v>
      </c>
    </row>
    <row r="103" spans="1:17" ht="12.75">
      <c r="A103">
        <v>89</v>
      </c>
      <c r="B103">
        <v>0.112081</v>
      </c>
      <c r="E103" s="16">
        <f t="shared" si="16"/>
      </c>
      <c r="F103" s="17">
        <f t="shared" si="11"/>
      </c>
      <c r="G103" s="18">
        <f t="shared" si="12"/>
      </c>
      <c r="I103" s="8">
        <f t="shared" si="13"/>
      </c>
      <c r="J103" s="9">
        <f t="shared" si="14"/>
      </c>
      <c r="K103" s="8">
        <f t="shared" si="15"/>
      </c>
      <c r="L103" s="19">
        <f t="shared" si="17"/>
      </c>
      <c r="M103" s="20">
        <f t="shared" si="18"/>
      </c>
      <c r="N103" s="21">
        <f t="shared" si="19"/>
      </c>
      <c r="O103" s="22">
        <f t="shared" si="20"/>
      </c>
      <c r="P103">
        <v>89</v>
      </c>
      <c r="Q103">
        <v>0.114858</v>
      </c>
    </row>
    <row r="104" spans="1:17" ht="12.75">
      <c r="A104">
        <v>90</v>
      </c>
      <c r="B104">
        <v>0.122907</v>
      </c>
      <c r="E104" s="16">
        <f t="shared" si="16"/>
      </c>
      <c r="F104" s="17">
        <f t="shared" si="11"/>
      </c>
      <c r="G104" s="18">
        <f t="shared" si="12"/>
      </c>
      <c r="I104" s="8">
        <f t="shared" si="13"/>
      </c>
      <c r="J104" s="9">
        <f t="shared" si="14"/>
      </c>
      <c r="K104" s="8">
        <f t="shared" si="15"/>
      </c>
      <c r="L104" s="19">
        <f t="shared" si="17"/>
      </c>
      <c r="M104" s="20">
        <f t="shared" si="18"/>
      </c>
      <c r="N104" s="21">
        <f t="shared" si="19"/>
      </c>
      <c r="O104" s="22">
        <f t="shared" si="20"/>
      </c>
      <c r="P104">
        <v>90</v>
      </c>
      <c r="Q104">
        <v>0.124612</v>
      </c>
    </row>
    <row r="105" spans="1:17" ht="12.75">
      <c r="A105">
        <v>91</v>
      </c>
      <c r="B105">
        <v>0.134602</v>
      </c>
      <c r="E105" s="16">
        <f t="shared" si="16"/>
      </c>
      <c r="F105" s="17">
        <f t="shared" si="11"/>
      </c>
      <c r="G105" s="18">
        <f t="shared" si="12"/>
      </c>
      <c r="I105" s="8">
        <f t="shared" si="13"/>
      </c>
      <c r="J105" s="9">
        <f t="shared" si="14"/>
      </c>
      <c r="K105" s="8">
        <f t="shared" si="15"/>
      </c>
      <c r="L105" s="19">
        <f t="shared" si="17"/>
      </c>
      <c r="M105" s="20">
        <f t="shared" si="18"/>
      </c>
      <c r="N105" s="21">
        <f t="shared" si="19"/>
      </c>
      <c r="O105" s="22">
        <f t="shared" si="20"/>
      </c>
      <c r="P105">
        <v>91</v>
      </c>
      <c r="Q105">
        <v>0.134861</v>
      </c>
    </row>
    <row r="106" spans="1:17" ht="12.75">
      <c r="A106">
        <v>92</v>
      </c>
      <c r="B106">
        <v>0.147201</v>
      </c>
      <c r="E106" s="16">
        <f t="shared" si="16"/>
      </c>
      <c r="F106" s="17">
        <f t="shared" si="11"/>
      </c>
      <c r="G106" s="18">
        <f t="shared" si="12"/>
      </c>
      <c r="I106" s="8">
        <f t="shared" si="13"/>
      </c>
      <c r="J106" s="9">
        <f t="shared" si="14"/>
      </c>
      <c r="K106" s="8">
        <f t="shared" si="15"/>
      </c>
      <c r="L106" s="19">
        <f t="shared" si="17"/>
      </c>
      <c r="M106" s="20">
        <f t="shared" si="18"/>
      </c>
      <c r="N106" s="21">
        <f t="shared" si="19"/>
      </c>
      <c r="O106" s="22">
        <f t="shared" si="20"/>
      </c>
      <c r="P106">
        <v>92</v>
      </c>
      <c r="Q106">
        <v>0.145575</v>
      </c>
    </row>
    <row r="107" spans="1:17" ht="12.75">
      <c r="A107">
        <v>93</v>
      </c>
      <c r="B107">
        <v>0.160735</v>
      </c>
      <c r="E107" s="16">
        <f t="shared" si="16"/>
      </c>
      <c r="F107" s="17">
        <f t="shared" si="11"/>
      </c>
      <c r="G107" s="18">
        <f t="shared" si="12"/>
      </c>
      <c r="I107" s="8">
        <f t="shared" si="13"/>
      </c>
      <c r="J107" s="9">
        <f t="shared" si="14"/>
      </c>
      <c r="K107" s="8">
        <f t="shared" si="15"/>
      </c>
      <c r="L107" s="19">
        <f t="shared" si="17"/>
      </c>
      <c r="M107" s="20">
        <f t="shared" si="18"/>
      </c>
      <c r="N107" s="21">
        <f t="shared" si="19"/>
      </c>
      <c r="O107" s="22">
        <f t="shared" si="20"/>
      </c>
      <c r="P107">
        <v>93</v>
      </c>
      <c r="Q107">
        <v>0.156727</v>
      </c>
    </row>
    <row r="108" spans="1:17" ht="12.75">
      <c r="A108">
        <v>94</v>
      </c>
      <c r="B108">
        <v>0.175225</v>
      </c>
      <c r="E108" s="16">
        <f t="shared" si="16"/>
      </c>
      <c r="F108" s="17">
        <f t="shared" si="11"/>
      </c>
      <c r="G108" s="18">
        <f t="shared" si="12"/>
      </c>
      <c r="I108" s="8">
        <f t="shared" si="13"/>
      </c>
      <c r="J108" s="9">
        <f t="shared" si="14"/>
      </c>
      <c r="K108" s="8">
        <f t="shared" si="15"/>
      </c>
      <c r="L108" s="19">
        <f t="shared" si="17"/>
      </c>
      <c r="M108" s="20">
        <f t="shared" si="18"/>
      </c>
      <c r="N108" s="21">
        <f t="shared" si="19"/>
      </c>
      <c r="O108" s="22">
        <f t="shared" si="20"/>
      </c>
      <c r="P108">
        <v>94</v>
      </c>
      <c r="Q108">
        <v>0.16829</v>
      </c>
    </row>
    <row r="109" spans="1:17" ht="12.75">
      <c r="A109">
        <v>95</v>
      </c>
      <c r="B109">
        <v>0.190689</v>
      </c>
      <c r="E109" s="16">
        <f t="shared" si="16"/>
      </c>
      <c r="F109" s="17">
        <f t="shared" si="11"/>
      </c>
      <c r="G109" s="18">
        <f t="shared" si="12"/>
      </c>
      <c r="I109" s="8">
        <f t="shared" si="13"/>
      </c>
      <c r="J109" s="9">
        <f t="shared" si="14"/>
      </c>
      <c r="K109" s="8">
        <f t="shared" si="15"/>
      </c>
      <c r="L109" s="19">
        <f t="shared" si="17"/>
      </c>
      <c r="M109" s="20">
        <f t="shared" si="18"/>
      </c>
      <c r="N109" s="21">
        <f t="shared" si="19"/>
      </c>
      <c r="O109" s="22">
        <f t="shared" si="20"/>
      </c>
      <c r="P109">
        <v>95</v>
      </c>
      <c r="Q109">
        <v>0.180245</v>
      </c>
    </row>
    <row r="110" spans="1:17" ht="12.75">
      <c r="A110">
        <v>96</v>
      </c>
      <c r="B110">
        <v>0.207132</v>
      </c>
      <c r="E110" s="16">
        <f t="shared" si="16"/>
      </c>
      <c r="F110" s="17">
        <f t="shared" si="11"/>
      </c>
      <c r="G110" s="18">
        <f t="shared" si="12"/>
      </c>
      <c r="I110" s="8">
        <f t="shared" si="13"/>
      </c>
      <c r="J110" s="9">
        <f t="shared" si="14"/>
      </c>
      <c r="K110" s="8">
        <f t="shared" si="15"/>
      </c>
      <c r="L110" s="19">
        <f t="shared" si="17"/>
      </c>
      <c r="M110" s="20">
        <f t="shared" si="18"/>
      </c>
      <c r="N110" s="21">
        <f t="shared" si="19"/>
      </c>
      <c r="O110" s="22">
        <f t="shared" si="20"/>
      </c>
      <c r="P110">
        <v>96</v>
      </c>
      <c r="Q110">
        <v>0.192565</v>
      </c>
    </row>
    <row r="111" spans="1:17" ht="12.75">
      <c r="A111">
        <v>97</v>
      </c>
      <c r="B111">
        <v>0.22455</v>
      </c>
      <c r="E111" s="16">
        <f t="shared" si="16"/>
      </c>
      <c r="F111" s="17">
        <f t="shared" si="11"/>
      </c>
      <c r="G111" s="18">
        <f t="shared" si="12"/>
      </c>
      <c r="I111" s="8">
        <f t="shared" si="13"/>
      </c>
      <c r="J111" s="9">
        <f t="shared" si="14"/>
      </c>
      <c r="K111" s="8">
        <f t="shared" si="15"/>
      </c>
      <c r="L111" s="19">
        <f t="shared" si="17"/>
      </c>
      <c r="M111" s="20">
        <f t="shared" si="18"/>
      </c>
      <c r="N111" s="21">
        <f t="shared" si="19"/>
      </c>
      <c r="O111" s="22">
        <f t="shared" si="20"/>
      </c>
      <c r="P111">
        <v>97</v>
      </c>
      <c r="Q111">
        <v>0.205229</v>
      </c>
    </row>
    <row r="112" spans="1:17" ht="12.75">
      <c r="A112">
        <v>98</v>
      </c>
      <c r="B112">
        <v>0.242924</v>
      </c>
      <c r="E112" s="16">
        <f t="shared" si="16"/>
      </c>
      <c r="F112" s="17">
        <f t="shared" si="11"/>
      </c>
      <c r="G112" s="18">
        <f t="shared" si="12"/>
      </c>
      <c r="I112" s="8">
        <f t="shared" si="13"/>
      </c>
      <c r="J112" s="9">
        <f t="shared" si="14"/>
      </c>
      <c r="K112" s="8">
        <f t="shared" si="15"/>
      </c>
      <c r="L112" s="19">
        <f t="shared" si="17"/>
      </c>
      <c r="M112" s="20">
        <f t="shared" si="18"/>
      </c>
      <c r="N112" s="21">
        <f t="shared" si="19"/>
      </c>
      <c r="O112" s="22">
        <f t="shared" si="20"/>
      </c>
      <c r="P112">
        <v>98</v>
      </c>
      <c r="Q112">
        <v>0.218683</v>
      </c>
    </row>
    <row r="113" spans="1:17" ht="12.75">
      <c r="A113">
        <v>99</v>
      </c>
      <c r="B113">
        <v>0.262224</v>
      </c>
      <c r="E113" s="16">
        <f t="shared" si="16"/>
      </c>
      <c r="F113" s="17">
        <f t="shared" si="11"/>
      </c>
      <c r="G113" s="18">
        <f t="shared" si="12"/>
      </c>
      <c r="I113" s="8">
        <f t="shared" si="13"/>
      </c>
      <c r="J113" s="9">
        <f t="shared" si="14"/>
      </c>
      <c r="K113" s="8">
        <f t="shared" si="15"/>
      </c>
      <c r="L113" s="19">
        <f t="shared" si="17"/>
      </c>
      <c r="M113" s="20">
        <f t="shared" si="18"/>
      </c>
      <c r="N113" s="21">
        <f t="shared" si="19"/>
      </c>
      <c r="O113" s="22">
        <f t="shared" si="20"/>
      </c>
      <c r="P113">
        <v>99</v>
      </c>
      <c r="Q113">
        <v>0.233371</v>
      </c>
    </row>
    <row r="114" spans="1:17" ht="12.75">
      <c r="A114">
        <v>100</v>
      </c>
      <c r="B114">
        <v>0.4</v>
      </c>
      <c r="E114" s="16">
        <f t="shared" si="16"/>
      </c>
      <c r="F114" s="17">
        <f t="shared" si="11"/>
      </c>
      <c r="G114" s="18">
        <f t="shared" si="12"/>
      </c>
      <c r="I114" s="8">
        <f t="shared" si="13"/>
      </c>
      <c r="J114" s="9">
        <f t="shared" si="14"/>
      </c>
      <c r="K114" s="8">
        <f t="shared" si="15"/>
      </c>
      <c r="L114" s="19">
        <f t="shared" si="17"/>
      </c>
      <c r="M114" s="20">
        <f t="shared" si="18"/>
      </c>
      <c r="N114" s="21">
        <f t="shared" si="19"/>
      </c>
      <c r="O114" s="22">
        <f t="shared" si="20"/>
      </c>
      <c r="P114">
        <v>100</v>
      </c>
      <c r="Q114">
        <v>0.249741</v>
      </c>
    </row>
    <row r="115" spans="1:17" ht="12.75">
      <c r="A115">
        <v>101</v>
      </c>
      <c r="B115">
        <v>0.4</v>
      </c>
      <c r="E115" s="16">
        <f t="shared" si="16"/>
      </c>
      <c r="F115" s="17">
        <f t="shared" si="11"/>
      </c>
      <c r="G115" s="18">
        <f t="shared" si="12"/>
      </c>
      <c r="I115" s="8">
        <f t="shared" si="13"/>
      </c>
      <c r="J115" s="9">
        <f t="shared" si="14"/>
      </c>
      <c r="K115" s="8">
        <f t="shared" si="15"/>
      </c>
      <c r="L115" s="19">
        <f t="shared" si="17"/>
      </c>
      <c r="M115" s="20">
        <f t="shared" si="18"/>
      </c>
      <c r="N115" s="21">
        <f t="shared" si="19"/>
      </c>
      <c r="O115" s="22">
        <f t="shared" si="20"/>
      </c>
      <c r="P115">
        <v>101</v>
      </c>
      <c r="Q115">
        <v>0.268237</v>
      </c>
    </row>
    <row r="116" spans="1:17" ht="12.75">
      <c r="A116">
        <v>102</v>
      </c>
      <c r="B116">
        <v>0.4</v>
      </c>
      <c r="E116" s="16">
        <f t="shared" si="16"/>
      </c>
      <c r="F116" s="17">
        <f t="shared" si="11"/>
      </c>
      <c r="G116" s="18">
        <f t="shared" si="12"/>
      </c>
      <c r="I116" s="8">
        <f t="shared" si="13"/>
      </c>
      <c r="J116" s="9">
        <f t="shared" si="14"/>
      </c>
      <c r="K116" s="8">
        <f t="shared" si="15"/>
      </c>
      <c r="L116" s="19">
        <f t="shared" si="17"/>
      </c>
      <c r="M116" s="20">
        <f t="shared" si="18"/>
      </c>
      <c r="N116" s="21">
        <f t="shared" si="19"/>
      </c>
      <c r="O116" s="22">
        <f t="shared" si="20"/>
      </c>
      <c r="P116">
        <v>102</v>
      </c>
      <c r="Q116">
        <v>0.289305</v>
      </c>
    </row>
    <row r="117" spans="1:17" ht="12.75">
      <c r="A117">
        <v>103</v>
      </c>
      <c r="B117">
        <v>0.4</v>
      </c>
      <c r="E117" s="16">
        <f t="shared" si="16"/>
      </c>
      <c r="F117" s="17">
        <f t="shared" si="11"/>
      </c>
      <c r="G117" s="18">
        <f t="shared" si="12"/>
      </c>
      <c r="I117" s="8">
        <f t="shared" si="13"/>
      </c>
      <c r="J117" s="9">
        <f t="shared" si="14"/>
      </c>
      <c r="K117" s="8">
        <f t="shared" si="15"/>
      </c>
      <c r="L117" s="19">
        <f t="shared" si="17"/>
      </c>
      <c r="M117" s="20">
        <f t="shared" si="18"/>
      </c>
      <c r="N117" s="21">
        <f t="shared" si="19"/>
      </c>
      <c r="O117" s="22">
        <f t="shared" si="20"/>
      </c>
      <c r="P117">
        <v>103</v>
      </c>
      <c r="Q117">
        <v>0.313391</v>
      </c>
    </row>
    <row r="118" spans="1:17" ht="12.75">
      <c r="A118">
        <v>104</v>
      </c>
      <c r="B118">
        <v>0.4</v>
      </c>
      <c r="E118" s="16">
        <f t="shared" si="16"/>
      </c>
      <c r="F118" s="17">
        <f t="shared" si="11"/>
      </c>
      <c r="G118" s="18">
        <f t="shared" si="12"/>
      </c>
      <c r="I118" s="8">
        <f t="shared" si="13"/>
      </c>
      <c r="J118" s="9">
        <f t="shared" si="14"/>
      </c>
      <c r="K118" s="8">
        <f t="shared" si="15"/>
      </c>
      <c r="L118" s="19">
        <f t="shared" si="17"/>
      </c>
      <c r="M118" s="20">
        <f t="shared" si="18"/>
      </c>
      <c r="N118" s="21">
        <f t="shared" si="19"/>
      </c>
      <c r="O118" s="22">
        <f t="shared" si="20"/>
      </c>
      <c r="P118">
        <v>104</v>
      </c>
      <c r="Q118">
        <v>0.34094</v>
      </c>
    </row>
    <row r="119" spans="1:17" ht="12.75">
      <c r="A119">
        <v>105</v>
      </c>
      <c r="B119">
        <v>0.4</v>
      </c>
      <c r="E119" s="16">
        <f t="shared" si="16"/>
      </c>
      <c r="F119" s="17">
        <f t="shared" si="11"/>
      </c>
      <c r="G119" s="18">
        <f t="shared" si="12"/>
      </c>
      <c r="I119" s="8">
        <f t="shared" si="13"/>
      </c>
      <c r="J119" s="9">
        <f t="shared" si="14"/>
      </c>
      <c r="K119" s="8">
        <f t="shared" si="15"/>
      </c>
      <c r="L119" s="19">
        <f t="shared" si="17"/>
      </c>
      <c r="M119" s="20">
        <f t="shared" si="18"/>
      </c>
      <c r="N119" s="21">
        <f t="shared" si="19"/>
      </c>
      <c r="O119" s="22">
        <f t="shared" si="20"/>
      </c>
      <c r="P119">
        <v>105</v>
      </c>
      <c r="Q119">
        <v>0.372398</v>
      </c>
    </row>
    <row r="120" spans="1:17" ht="12.75">
      <c r="A120">
        <v>106</v>
      </c>
      <c r="B120">
        <v>0.4</v>
      </c>
      <c r="E120" s="16">
        <f t="shared" si="16"/>
      </c>
      <c r="F120" s="17">
        <f t="shared" si="11"/>
      </c>
      <c r="G120" s="18">
        <f t="shared" si="12"/>
      </c>
      <c r="I120" s="8">
        <f t="shared" si="13"/>
      </c>
      <c r="J120" s="9">
        <f t="shared" si="14"/>
      </c>
      <c r="K120" s="8">
        <f t="shared" si="15"/>
      </c>
      <c r="L120" s="19">
        <f t="shared" si="17"/>
      </c>
      <c r="M120" s="20">
        <f t="shared" si="18"/>
      </c>
      <c r="N120" s="21">
        <f t="shared" si="19"/>
      </c>
      <c r="O120" s="22">
        <f t="shared" si="20"/>
      </c>
      <c r="P120">
        <v>106</v>
      </c>
      <c r="Q120">
        <v>0.40821</v>
      </c>
    </row>
    <row r="121" spans="1:17" ht="12.75">
      <c r="A121">
        <v>107</v>
      </c>
      <c r="B121">
        <v>0.4</v>
      </c>
      <c r="E121" s="16">
        <f t="shared" si="16"/>
      </c>
      <c r="F121" s="17">
        <f t="shared" si="11"/>
      </c>
      <c r="G121" s="18">
        <f t="shared" si="12"/>
      </c>
      <c r="I121" s="8">
        <f t="shared" si="13"/>
      </c>
      <c r="J121" s="9">
        <f t="shared" si="14"/>
      </c>
      <c r="K121" s="8">
        <f t="shared" si="15"/>
      </c>
      <c r="L121" s="19">
        <f t="shared" si="17"/>
      </c>
      <c r="M121" s="20">
        <f t="shared" si="18"/>
      </c>
      <c r="N121" s="21">
        <f t="shared" si="19"/>
      </c>
      <c r="O121" s="22">
        <f t="shared" si="20"/>
      </c>
      <c r="P121">
        <v>107</v>
      </c>
      <c r="Q121">
        <v>0.448823</v>
      </c>
    </row>
    <row r="122" spans="1:17" ht="12.75">
      <c r="A122">
        <v>108</v>
      </c>
      <c r="B122">
        <v>0.4</v>
      </c>
      <c r="E122" s="16">
        <f t="shared" si="16"/>
      </c>
      <c r="F122" s="17">
        <f t="shared" si="11"/>
      </c>
      <c r="G122" s="18">
        <f t="shared" si="12"/>
      </c>
      <c r="I122" s="8">
        <f t="shared" si="13"/>
      </c>
      <c r="J122" s="9">
        <f t="shared" si="14"/>
      </c>
      <c r="K122" s="8">
        <f t="shared" si="15"/>
      </c>
      <c r="L122" s="19">
        <f t="shared" si="17"/>
      </c>
      <c r="M122" s="20">
        <f t="shared" si="18"/>
      </c>
      <c r="N122" s="21">
        <f t="shared" si="19"/>
      </c>
      <c r="O122" s="22">
        <f t="shared" si="20"/>
      </c>
      <c r="P122">
        <v>108</v>
      </c>
      <c r="Q122">
        <v>0.494681</v>
      </c>
    </row>
    <row r="123" spans="1:17" ht="12.75">
      <c r="A123">
        <v>109</v>
      </c>
      <c r="B123">
        <v>0.4</v>
      </c>
      <c r="E123" s="16">
        <f t="shared" si="16"/>
      </c>
      <c r="F123" s="17">
        <f t="shared" si="11"/>
      </c>
      <c r="G123" s="18">
        <f t="shared" si="12"/>
      </c>
      <c r="I123" s="8">
        <f t="shared" si="13"/>
      </c>
      <c r="J123" s="9">
        <f t="shared" si="14"/>
      </c>
      <c r="K123" s="8">
        <f t="shared" si="15"/>
      </c>
      <c r="L123" s="19">
        <f t="shared" si="17"/>
      </c>
      <c r="M123" s="20">
        <f t="shared" si="18"/>
      </c>
      <c r="N123" s="21">
        <f t="shared" si="19"/>
      </c>
      <c r="O123" s="22">
        <f t="shared" si="20"/>
      </c>
      <c r="P123">
        <v>109</v>
      </c>
      <c r="Q123">
        <v>0.546231</v>
      </c>
    </row>
    <row r="124" spans="1:17" ht="12.75">
      <c r="A124">
        <v>110</v>
      </c>
      <c r="B124">
        <v>0.4</v>
      </c>
      <c r="E124" s="16">
        <f t="shared" si="16"/>
      </c>
      <c r="F124" s="17">
        <f t="shared" si="11"/>
      </c>
      <c r="G124" s="18">
        <f t="shared" si="12"/>
      </c>
      <c r="I124" s="8">
        <f t="shared" si="13"/>
      </c>
      <c r="J124" s="9">
        <f t="shared" si="14"/>
      </c>
      <c r="K124" s="8">
        <f t="shared" si="15"/>
      </c>
      <c r="L124" s="19">
        <f t="shared" si="17"/>
      </c>
      <c r="M124" s="20">
        <f t="shared" si="18"/>
      </c>
      <c r="N124" s="21">
        <f t="shared" si="19"/>
      </c>
      <c r="O124" s="22">
        <f t="shared" si="20"/>
      </c>
      <c r="P124">
        <v>110</v>
      </c>
      <c r="Q124">
        <v>0.603917</v>
      </c>
    </row>
    <row r="125" spans="1:17" ht="12.75">
      <c r="A125">
        <v>111</v>
      </c>
      <c r="B125">
        <v>0.4</v>
      </c>
      <c r="E125" s="16">
        <f t="shared" si="16"/>
      </c>
      <c r="F125" s="17">
        <f t="shared" si="11"/>
      </c>
      <c r="G125" s="18">
        <f t="shared" si="12"/>
      </c>
      <c r="I125" s="8">
        <f t="shared" si="13"/>
      </c>
      <c r="J125" s="9">
        <f t="shared" si="14"/>
      </c>
      <c r="K125" s="8">
        <f t="shared" si="15"/>
      </c>
      <c r="L125" s="19">
        <f t="shared" si="17"/>
      </c>
      <c r="M125" s="20">
        <f t="shared" si="18"/>
      </c>
      <c r="N125" s="21">
        <f t="shared" si="19"/>
      </c>
      <c r="O125" s="22">
        <f t="shared" si="20"/>
      </c>
      <c r="P125">
        <v>111</v>
      </c>
      <c r="Q125">
        <v>0.668186</v>
      </c>
    </row>
    <row r="126" spans="1:17" ht="12.75">
      <c r="A126">
        <v>112</v>
      </c>
      <c r="B126">
        <v>0.4</v>
      </c>
      <c r="E126" s="16">
        <f t="shared" si="16"/>
      </c>
      <c r="F126" s="17">
        <f t="shared" si="11"/>
      </c>
      <c r="G126" s="18">
        <f t="shared" si="12"/>
      </c>
      <c r="I126" s="8">
        <f t="shared" si="13"/>
      </c>
      <c r="J126" s="9">
        <f t="shared" si="14"/>
      </c>
      <c r="K126" s="8">
        <f t="shared" si="15"/>
      </c>
      <c r="L126" s="19">
        <f t="shared" si="17"/>
      </c>
      <c r="M126" s="20">
        <f t="shared" si="18"/>
      </c>
      <c r="N126" s="21">
        <f t="shared" si="19"/>
      </c>
      <c r="O126" s="22">
        <f t="shared" si="20"/>
      </c>
      <c r="P126">
        <v>112</v>
      </c>
      <c r="Q126">
        <v>0.739483</v>
      </c>
    </row>
    <row r="127" spans="1:17" ht="12.75">
      <c r="A127">
        <v>113</v>
      </c>
      <c r="B127">
        <v>0.4</v>
      </c>
      <c r="E127" s="16">
        <f t="shared" si="16"/>
      </c>
      <c r="F127" s="17">
        <f t="shared" si="11"/>
      </c>
      <c r="G127" s="18">
        <f t="shared" si="12"/>
      </c>
      <c r="I127" s="8">
        <f t="shared" si="13"/>
      </c>
      <c r="J127" s="9">
        <f t="shared" si="14"/>
      </c>
      <c r="K127" s="8">
        <f t="shared" si="15"/>
      </c>
      <c r="L127" s="19">
        <f t="shared" si="17"/>
      </c>
      <c r="M127" s="20">
        <f t="shared" si="18"/>
      </c>
      <c r="N127" s="21">
        <f t="shared" si="19"/>
      </c>
      <c r="O127" s="22">
        <f t="shared" si="20"/>
      </c>
      <c r="P127">
        <v>113</v>
      </c>
      <c r="Q127">
        <v>0.818254</v>
      </c>
    </row>
    <row r="128" spans="1:17" ht="12.75">
      <c r="A128">
        <v>114</v>
      </c>
      <c r="B128">
        <v>0.4</v>
      </c>
      <c r="E128" s="16">
        <f t="shared" si="16"/>
      </c>
      <c r="F128" s="17">
        <f t="shared" si="11"/>
      </c>
      <c r="G128" s="18">
        <f t="shared" si="12"/>
      </c>
      <c r="I128" s="8">
        <f t="shared" si="13"/>
      </c>
      <c r="J128" s="9">
        <f t="shared" si="14"/>
      </c>
      <c r="K128" s="8">
        <f t="shared" si="15"/>
      </c>
      <c r="L128" s="19">
        <f t="shared" si="17"/>
      </c>
      <c r="M128" s="20">
        <f t="shared" si="18"/>
      </c>
      <c r="N128" s="21">
        <f t="shared" si="19"/>
      </c>
      <c r="O128" s="22">
        <f t="shared" si="20"/>
      </c>
      <c r="P128">
        <v>114</v>
      </c>
      <c r="Q128">
        <v>0.904945</v>
      </c>
    </row>
    <row r="129" spans="1:17" ht="12.75">
      <c r="A129">
        <v>115</v>
      </c>
      <c r="B129">
        <v>0.4</v>
      </c>
      <c r="E129" s="16">
        <f t="shared" si="16"/>
      </c>
      <c r="F129" s="17">
        <f>IF(E129="","",(1-VLOOKUP(E129,$A$14:$B$129,2,FALSE))*F128)</f>
      </c>
      <c r="G129" s="18">
        <f t="shared" si="12"/>
      </c>
      <c r="I129" s="8">
        <f t="shared" si="13"/>
      </c>
      <c r="J129" s="9">
        <f t="shared" si="14"/>
      </c>
      <c r="K129" s="8">
        <f t="shared" si="15"/>
      </c>
      <c r="L129" s="19">
        <f t="shared" si="17"/>
      </c>
      <c r="M129" s="20">
        <f t="shared" si="18"/>
      </c>
      <c r="N129" s="21">
        <f t="shared" si="19"/>
      </c>
      <c r="O129" s="22">
        <f t="shared" si="20"/>
      </c>
      <c r="P129">
        <v>115</v>
      </c>
      <c r="Q129">
        <v>1</v>
      </c>
    </row>
    <row r="130" spans="1:16" ht="12.75">
      <c r="A130" t="s">
        <v>2</v>
      </c>
      <c r="B130">
        <v>0.4</v>
      </c>
      <c r="K130" s="11"/>
      <c r="L130" s="11"/>
      <c r="M130" s="11"/>
      <c r="N130" s="11"/>
      <c r="P130" t="s">
        <v>3</v>
      </c>
    </row>
    <row r="131" spans="2:14" ht="12.75">
      <c r="B131">
        <v>0.4</v>
      </c>
      <c r="K131" s="11"/>
      <c r="L131" s="11"/>
      <c r="M131" s="11"/>
      <c r="N131" s="11"/>
    </row>
    <row r="132" spans="2:14" ht="12.75">
      <c r="B132">
        <v>0.4</v>
      </c>
      <c r="K132" s="11"/>
      <c r="L132" s="11"/>
      <c r="M132" s="11"/>
      <c r="N132" s="11"/>
    </row>
    <row r="133" spans="2:14" ht="12.75">
      <c r="B133">
        <v>1</v>
      </c>
      <c r="K133" s="11"/>
      <c r="L133" s="11"/>
      <c r="M133" s="11"/>
      <c r="N133" s="11"/>
    </row>
    <row r="134" spans="11:14" ht="12.75">
      <c r="K134" s="11"/>
      <c r="L134" s="11"/>
      <c r="M134" s="11"/>
      <c r="N134" s="11"/>
    </row>
    <row r="135" spans="11:14" ht="12.75">
      <c r="K135" s="11"/>
      <c r="L135" s="11"/>
      <c r="M135" s="11"/>
      <c r="N135" s="11"/>
    </row>
    <row r="136" spans="11:14" ht="12.75">
      <c r="K136" s="11"/>
      <c r="L136" s="11"/>
      <c r="M136" s="11"/>
      <c r="N136" s="11"/>
    </row>
    <row r="137" spans="11:14" ht="12.75">
      <c r="K137" s="11"/>
      <c r="L137" s="11"/>
      <c r="M137" s="11"/>
      <c r="N137" s="11"/>
    </row>
    <row r="138" spans="11:14" ht="12.75">
      <c r="K138" s="11"/>
      <c r="L138" s="11"/>
      <c r="M138" s="11"/>
      <c r="N138" s="11"/>
    </row>
    <row r="139" spans="11:14" ht="12.75">
      <c r="K139" s="11"/>
      <c r="L139" s="11"/>
      <c r="M139" s="11"/>
      <c r="N139" s="11"/>
    </row>
    <row r="140" spans="11:14" ht="12.75">
      <c r="K140" s="11"/>
      <c r="L140" s="11"/>
      <c r="M140" s="11"/>
      <c r="N140" s="11"/>
    </row>
    <row r="141" spans="11:14" ht="12.75">
      <c r="K141" s="11"/>
      <c r="L141" s="11"/>
      <c r="M141" s="11"/>
      <c r="N141" s="11"/>
    </row>
    <row r="142" spans="11:14" ht="12.75">
      <c r="K142" s="11"/>
      <c r="L142" s="11"/>
      <c r="M142" s="11"/>
      <c r="N142" s="11"/>
    </row>
    <row r="143" spans="11:14" ht="12.75">
      <c r="K143" s="11"/>
      <c r="L143" s="11"/>
      <c r="M143" s="11"/>
      <c r="N143" s="11"/>
    </row>
    <row r="144" spans="11:14" ht="12.75">
      <c r="K144" s="11"/>
      <c r="L144" s="11"/>
      <c r="M144" s="11"/>
      <c r="N144" s="11"/>
    </row>
    <row r="145" spans="11:14" ht="12.75">
      <c r="K145" s="11"/>
      <c r="L145" s="11"/>
      <c r="M145" s="11"/>
      <c r="N145" s="11"/>
    </row>
    <row r="146" spans="11:14" ht="12.75">
      <c r="K146" s="11"/>
      <c r="L146" s="11"/>
      <c r="M146" s="11"/>
      <c r="N146" s="11"/>
    </row>
    <row r="147" spans="11:14" ht="12.75">
      <c r="K147" s="11"/>
      <c r="L147" s="11"/>
      <c r="M147" s="11"/>
      <c r="N147" s="11"/>
    </row>
    <row r="148" spans="11:14" ht="12.75">
      <c r="K148" s="11"/>
      <c r="L148" s="11"/>
      <c r="M148" s="11"/>
      <c r="N148" s="11"/>
    </row>
    <row r="149" spans="11:14" ht="12.75">
      <c r="K149" s="11"/>
      <c r="L149" s="11"/>
      <c r="M149" s="11"/>
      <c r="N149" s="11"/>
    </row>
    <row r="150" spans="11:14" ht="12.75">
      <c r="K150" s="11"/>
      <c r="L150" s="11"/>
      <c r="M150" s="11"/>
      <c r="N150" s="11"/>
    </row>
    <row r="151" spans="11:14" ht="12.75">
      <c r="K151" s="11"/>
      <c r="L151" s="11"/>
      <c r="M151" s="11"/>
      <c r="N151" s="11"/>
    </row>
    <row r="152" spans="11:14" ht="12.75">
      <c r="K152" s="11"/>
      <c r="L152" s="11"/>
      <c r="M152" s="11"/>
      <c r="N152" s="11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1">
      <selection activeCell="F5" sqref="F5:F135"/>
    </sheetView>
  </sheetViews>
  <sheetFormatPr defaultColWidth="9.140625" defaultRowHeight="12.75"/>
  <cols>
    <col min="4" max="4" width="16.7109375" style="0" customWidth="1"/>
    <col min="7" max="7" width="12.7109375" style="0" customWidth="1"/>
    <col min="8" max="8" width="9.28125" style="0" bestFit="1" customWidth="1"/>
  </cols>
  <sheetData>
    <row r="1" spans="2:12" ht="12.75">
      <c r="B1" s="23" t="s">
        <v>30</v>
      </c>
      <c r="E1" s="23" t="s">
        <v>35</v>
      </c>
      <c r="H1" s="23" t="s">
        <v>33</v>
      </c>
      <c r="L1" s="23" t="s">
        <v>46</v>
      </c>
    </row>
    <row r="3" spans="2:13" ht="12.75">
      <c r="B3" s="14" t="s">
        <v>5</v>
      </c>
      <c r="C3" s="14" t="s">
        <v>5</v>
      </c>
      <c r="E3" s="14" t="s">
        <v>5</v>
      </c>
      <c r="F3" s="14" t="s">
        <v>5</v>
      </c>
      <c r="H3" s="14" t="s">
        <v>5</v>
      </c>
      <c r="I3" s="14" t="s">
        <v>5</v>
      </c>
      <c r="L3" s="14" t="s">
        <v>5</v>
      </c>
      <c r="M3" s="14" t="s">
        <v>5</v>
      </c>
    </row>
    <row r="4" spans="1:13" ht="12.75">
      <c r="A4" s="23" t="s">
        <v>4</v>
      </c>
      <c r="B4" s="23" t="s">
        <v>32</v>
      </c>
      <c r="C4" s="23" t="s">
        <v>31</v>
      </c>
      <c r="E4" s="23" t="s">
        <v>32</v>
      </c>
      <c r="F4" s="23" t="s">
        <v>31</v>
      </c>
      <c r="H4" s="23" t="s">
        <v>32</v>
      </c>
      <c r="I4" s="23" t="s">
        <v>31</v>
      </c>
      <c r="J4" s="24"/>
      <c r="L4" s="23" t="s">
        <v>32</v>
      </c>
      <c r="M4" s="23" t="s">
        <v>31</v>
      </c>
    </row>
    <row r="5" spans="1:13" ht="12.75">
      <c r="A5">
        <v>1</v>
      </c>
      <c r="B5">
        <v>0.007475</v>
      </c>
      <c r="C5">
        <v>0.006091</v>
      </c>
      <c r="E5">
        <v>0.007474</v>
      </c>
      <c r="F5">
        <v>0.006091</v>
      </c>
      <c r="H5">
        <v>0.000637</v>
      </c>
      <c r="I5">
        <v>0.000571</v>
      </c>
      <c r="L5">
        <v>0.000637</v>
      </c>
      <c r="M5">
        <v>0.000571</v>
      </c>
    </row>
    <row r="6" spans="1:13" ht="12.75">
      <c r="A6">
        <f>A5+1</f>
        <v>2</v>
      </c>
      <c r="B6">
        <v>0.000508</v>
      </c>
      <c r="C6">
        <v>0.000457</v>
      </c>
      <c r="E6">
        <v>0.000513</v>
      </c>
      <c r="F6">
        <v>0.000461</v>
      </c>
      <c r="H6">
        <v>0.00043</v>
      </c>
      <c r="I6">
        <v>0.000372</v>
      </c>
      <c r="L6">
        <v>0.00043</v>
      </c>
      <c r="M6">
        <v>0.000372</v>
      </c>
    </row>
    <row r="7" spans="1:13" ht="12.75">
      <c r="A7">
        <f aca="true" t="shared" si="0" ref="A7:A70">A6+1</f>
        <v>3</v>
      </c>
      <c r="B7">
        <v>0.000326</v>
      </c>
      <c r="C7">
        <v>0.000267</v>
      </c>
      <c r="E7">
        <v>0.000328</v>
      </c>
      <c r="F7">
        <v>0.000268</v>
      </c>
      <c r="H7">
        <v>0.000357</v>
      </c>
      <c r="I7">
        <v>0.000278</v>
      </c>
      <c r="L7">
        <v>0.000357</v>
      </c>
      <c r="M7">
        <v>0.000278</v>
      </c>
    </row>
    <row r="8" spans="1:13" ht="12.75">
      <c r="A8">
        <f t="shared" si="0"/>
        <v>4</v>
      </c>
      <c r="B8">
        <v>0.00025</v>
      </c>
      <c r="C8">
        <v>0.000197</v>
      </c>
      <c r="E8">
        <v>0.000247</v>
      </c>
      <c r="F8">
        <v>0.000195</v>
      </c>
      <c r="H8">
        <v>0.000278</v>
      </c>
      <c r="I8">
        <v>0.000208</v>
      </c>
      <c r="L8">
        <v>0.000278</v>
      </c>
      <c r="M8">
        <v>0.000208</v>
      </c>
    </row>
    <row r="9" spans="1:13" ht="12.75">
      <c r="A9">
        <f t="shared" si="0"/>
        <v>5</v>
      </c>
      <c r="B9">
        <v>0.000208</v>
      </c>
      <c r="C9">
        <v>0.000168</v>
      </c>
      <c r="E9">
        <v>0.000205</v>
      </c>
      <c r="F9">
        <v>0.000166</v>
      </c>
      <c r="H9">
        <v>0.000255</v>
      </c>
      <c r="I9">
        <v>0.000188</v>
      </c>
      <c r="L9">
        <v>0.000255</v>
      </c>
      <c r="M9">
        <v>0.000188</v>
      </c>
    </row>
    <row r="10" spans="1:13" ht="12.75">
      <c r="A10">
        <f t="shared" si="0"/>
        <v>6</v>
      </c>
      <c r="B10">
        <v>0.000191</v>
      </c>
      <c r="C10">
        <v>0.000151</v>
      </c>
      <c r="E10">
        <v>0.000189</v>
      </c>
      <c r="F10">
        <v>0.000148</v>
      </c>
      <c r="H10">
        <v>0.000244</v>
      </c>
      <c r="I10">
        <v>0.000176</v>
      </c>
      <c r="L10">
        <v>0.000244</v>
      </c>
      <c r="M10">
        <v>0.000176</v>
      </c>
    </row>
    <row r="11" spans="1:13" ht="12.75">
      <c r="A11">
        <f t="shared" si="0"/>
        <v>7</v>
      </c>
      <c r="B11">
        <v>0.000182</v>
      </c>
      <c r="C11">
        <v>0.000138</v>
      </c>
      <c r="E11">
        <v>0.000182</v>
      </c>
      <c r="F11">
        <v>0.000138</v>
      </c>
      <c r="H11">
        <v>0.000234</v>
      </c>
      <c r="I11">
        <v>0.000165</v>
      </c>
      <c r="L11">
        <v>0.000234</v>
      </c>
      <c r="M11">
        <v>0.000165</v>
      </c>
    </row>
    <row r="12" spans="1:13" ht="12.75">
      <c r="A12">
        <f t="shared" si="0"/>
        <v>8</v>
      </c>
      <c r="B12">
        <v>0.000171</v>
      </c>
      <c r="C12">
        <v>0.000129</v>
      </c>
      <c r="E12">
        <v>0.000172</v>
      </c>
      <c r="F12">
        <v>0.00013</v>
      </c>
      <c r="H12">
        <v>0.000216</v>
      </c>
      <c r="I12">
        <v>0.000147</v>
      </c>
      <c r="L12">
        <v>0.000216</v>
      </c>
      <c r="M12">
        <v>0.000147</v>
      </c>
    </row>
    <row r="13" spans="1:13" ht="12.75">
      <c r="A13">
        <f t="shared" si="0"/>
        <v>9</v>
      </c>
      <c r="B13">
        <v>0.000152</v>
      </c>
      <c r="C13">
        <v>0.00012</v>
      </c>
      <c r="E13">
        <v>0.000153</v>
      </c>
      <c r="F13">
        <v>0.000122</v>
      </c>
      <c r="H13">
        <v>0.000209</v>
      </c>
      <c r="I13">
        <v>0.00014</v>
      </c>
      <c r="L13">
        <v>0.000209</v>
      </c>
      <c r="M13">
        <v>0.00014</v>
      </c>
    </row>
    <row r="14" spans="1:13" ht="12.75">
      <c r="A14">
        <f t="shared" si="0"/>
        <v>10</v>
      </c>
      <c r="B14">
        <v>0.000125</v>
      </c>
      <c r="C14">
        <v>0.000112</v>
      </c>
      <c r="E14">
        <v>0.000126</v>
      </c>
      <c r="F14">
        <v>0.000113</v>
      </c>
      <c r="H14">
        <v>0.000212</v>
      </c>
      <c r="I14">
        <v>0.000141</v>
      </c>
      <c r="L14">
        <v>0.000212</v>
      </c>
      <c r="M14">
        <v>0.000141</v>
      </c>
    </row>
    <row r="15" spans="1:13" ht="12.75">
      <c r="A15">
        <f t="shared" si="0"/>
        <v>11</v>
      </c>
      <c r="B15">
        <v>0.000105</v>
      </c>
      <c r="C15">
        <v>0.000107</v>
      </c>
      <c r="E15">
        <v>0.000102</v>
      </c>
      <c r="F15">
        <v>0.000107</v>
      </c>
      <c r="H15">
        <v>0.000219</v>
      </c>
      <c r="I15">
        <v>0.000143</v>
      </c>
      <c r="L15">
        <v>0.000219</v>
      </c>
      <c r="M15">
        <v>0.000143</v>
      </c>
    </row>
    <row r="16" spans="1:13" ht="12.75">
      <c r="A16">
        <f t="shared" si="0"/>
        <v>12</v>
      </c>
      <c r="B16">
        <v>0.000111</v>
      </c>
      <c r="C16">
        <v>0.000113</v>
      </c>
      <c r="E16">
        <v>0.000104</v>
      </c>
      <c r="F16">
        <v>0.00011</v>
      </c>
      <c r="H16">
        <v>0.000228</v>
      </c>
      <c r="I16">
        <v>0.000148</v>
      </c>
      <c r="L16">
        <v>0.000228</v>
      </c>
      <c r="M16">
        <v>0.000148</v>
      </c>
    </row>
    <row r="17" spans="1:13" ht="12.75">
      <c r="A17">
        <f t="shared" si="0"/>
        <v>13</v>
      </c>
      <c r="B17">
        <v>0.000162</v>
      </c>
      <c r="C17">
        <v>0.000135</v>
      </c>
      <c r="E17">
        <v>0.000156</v>
      </c>
      <c r="F17">
        <v>0.000133</v>
      </c>
      <c r="H17">
        <v>0.00024</v>
      </c>
      <c r="I17">
        <v>0.000155</v>
      </c>
      <c r="L17">
        <v>0.00024</v>
      </c>
      <c r="M17">
        <v>0.000155</v>
      </c>
    </row>
    <row r="18" spans="1:13" ht="12.75">
      <c r="A18">
        <f t="shared" si="0"/>
        <v>14</v>
      </c>
      <c r="B18">
        <v>0.000274</v>
      </c>
      <c r="C18">
        <v>0.000178</v>
      </c>
      <c r="E18">
        <v>0.000273</v>
      </c>
      <c r="F18">
        <v>0.000178</v>
      </c>
      <c r="H18">
        <v>0.000254</v>
      </c>
      <c r="I18">
        <v>0.000162</v>
      </c>
      <c r="L18">
        <v>0.000254</v>
      </c>
      <c r="M18">
        <v>0.000162</v>
      </c>
    </row>
    <row r="19" spans="1:13" ht="12.75">
      <c r="A19">
        <f t="shared" si="0"/>
        <v>15</v>
      </c>
      <c r="B19">
        <v>0.000431</v>
      </c>
      <c r="C19">
        <v>0.000237</v>
      </c>
      <c r="E19">
        <v>0.000435</v>
      </c>
      <c r="F19">
        <v>0.000238</v>
      </c>
      <c r="H19">
        <v>0.000269</v>
      </c>
      <c r="I19">
        <v>0.00017</v>
      </c>
      <c r="L19">
        <v>0.000269</v>
      </c>
      <c r="M19">
        <v>0.00017</v>
      </c>
    </row>
    <row r="20" spans="1:13" ht="12.75">
      <c r="A20">
        <f t="shared" si="0"/>
        <v>16</v>
      </c>
      <c r="B20">
        <v>0.000608</v>
      </c>
      <c r="C20">
        <v>0.000306</v>
      </c>
      <c r="E20">
        <v>0.000613</v>
      </c>
      <c r="F20">
        <v>0.000308</v>
      </c>
      <c r="H20">
        <v>0.000284</v>
      </c>
      <c r="I20">
        <v>0.000177</v>
      </c>
      <c r="L20">
        <v>0.000284</v>
      </c>
      <c r="M20">
        <v>0.000177</v>
      </c>
    </row>
    <row r="21" spans="1:13" ht="12.75">
      <c r="A21">
        <f t="shared" si="0"/>
        <v>17</v>
      </c>
      <c r="B21">
        <v>0.000777</v>
      </c>
      <c r="C21">
        <v>0.000371</v>
      </c>
      <c r="E21">
        <v>0.000782</v>
      </c>
      <c r="F21">
        <v>0.000372</v>
      </c>
      <c r="H21">
        <v>0.000301</v>
      </c>
      <c r="I21">
        <v>0.000184</v>
      </c>
      <c r="L21">
        <v>0.000301</v>
      </c>
      <c r="M21">
        <v>0.000184</v>
      </c>
    </row>
    <row r="22" spans="1:13" ht="12.75">
      <c r="A22">
        <f t="shared" si="0"/>
        <v>18</v>
      </c>
      <c r="B22">
        <v>0.000935</v>
      </c>
      <c r="C22">
        <v>0.000421</v>
      </c>
      <c r="E22">
        <v>0.000935</v>
      </c>
      <c r="F22">
        <v>0.000421</v>
      </c>
      <c r="H22">
        <v>0.000316</v>
      </c>
      <c r="I22">
        <v>0.000188</v>
      </c>
      <c r="L22">
        <v>0.000316</v>
      </c>
      <c r="M22">
        <v>0.000188</v>
      </c>
    </row>
    <row r="23" spans="1:13" ht="12.75">
      <c r="A23">
        <f t="shared" si="0"/>
        <v>19</v>
      </c>
      <c r="B23">
        <v>0.001064</v>
      </c>
      <c r="C23">
        <v>0.000446</v>
      </c>
      <c r="E23">
        <v>0.001061</v>
      </c>
      <c r="F23">
        <v>0.000445</v>
      </c>
      <c r="H23">
        <v>0.000331</v>
      </c>
      <c r="I23">
        <v>0.00019</v>
      </c>
      <c r="L23">
        <v>0.000331</v>
      </c>
      <c r="M23">
        <v>0.00019</v>
      </c>
    </row>
    <row r="24" spans="1:13" ht="12.75">
      <c r="A24">
        <f t="shared" si="0"/>
        <v>20</v>
      </c>
      <c r="B24">
        <v>0.001166</v>
      </c>
      <c r="C24">
        <v>0.000453</v>
      </c>
      <c r="E24">
        <v>0.001162</v>
      </c>
      <c r="F24">
        <v>0.000451</v>
      </c>
      <c r="H24">
        <v>0.000345</v>
      </c>
      <c r="I24">
        <v>0.000191</v>
      </c>
      <c r="L24">
        <v>0.000345</v>
      </c>
      <c r="M24">
        <v>0.000191</v>
      </c>
    </row>
    <row r="25" spans="1:13" ht="12.75">
      <c r="A25">
        <f t="shared" si="0"/>
        <v>21</v>
      </c>
      <c r="B25">
        <v>0.001266</v>
      </c>
      <c r="C25">
        <v>0.000456</v>
      </c>
      <c r="E25">
        <v>0.001264</v>
      </c>
      <c r="F25">
        <v>0.000454</v>
      </c>
      <c r="H25">
        <v>0.000357</v>
      </c>
      <c r="I25">
        <v>0.000192</v>
      </c>
      <c r="L25">
        <v>0.000357</v>
      </c>
      <c r="M25">
        <v>0.000192</v>
      </c>
    </row>
    <row r="26" spans="1:13" ht="12.75">
      <c r="A26">
        <f t="shared" si="0"/>
        <v>22</v>
      </c>
      <c r="B26">
        <v>0.00136</v>
      </c>
      <c r="C26">
        <v>0.000464</v>
      </c>
      <c r="E26">
        <v>0.001361</v>
      </c>
      <c r="F26">
        <v>0.000462</v>
      </c>
      <c r="H26">
        <v>0.000366</v>
      </c>
      <c r="I26">
        <v>0.000194</v>
      </c>
      <c r="L26">
        <v>0.000366</v>
      </c>
      <c r="M26">
        <v>0.000194</v>
      </c>
    </row>
    <row r="27" spans="1:13" ht="12.75">
      <c r="A27">
        <f t="shared" si="0"/>
        <v>23</v>
      </c>
      <c r="B27">
        <v>0.001419</v>
      </c>
      <c r="C27">
        <v>0.000471</v>
      </c>
      <c r="E27">
        <v>0.001422</v>
      </c>
      <c r="F27">
        <v>0.000469</v>
      </c>
      <c r="H27">
        <v>0.000373</v>
      </c>
      <c r="I27">
        <v>0.000197</v>
      </c>
      <c r="L27">
        <v>0.000373</v>
      </c>
      <c r="M27">
        <v>0.000197</v>
      </c>
    </row>
    <row r="28" spans="1:13" ht="12.75">
      <c r="A28">
        <f t="shared" si="0"/>
        <v>24</v>
      </c>
      <c r="B28">
        <v>0.001435</v>
      </c>
      <c r="C28">
        <v>0.000481</v>
      </c>
      <c r="E28">
        <v>0.001438</v>
      </c>
      <c r="F28">
        <v>0.00048</v>
      </c>
      <c r="H28">
        <v>0.000376</v>
      </c>
      <c r="I28">
        <v>0.000201</v>
      </c>
      <c r="L28">
        <v>0.000376</v>
      </c>
      <c r="M28">
        <v>0.000201</v>
      </c>
    </row>
    <row r="29" spans="1:13" ht="12.75">
      <c r="A29">
        <f t="shared" si="0"/>
        <v>25</v>
      </c>
      <c r="B29">
        <v>0.001419</v>
      </c>
      <c r="C29">
        <v>0.000492</v>
      </c>
      <c r="E29">
        <v>0.00142</v>
      </c>
      <c r="F29">
        <v>0.000493</v>
      </c>
      <c r="H29">
        <v>0.000376</v>
      </c>
      <c r="I29">
        <v>0.000207</v>
      </c>
      <c r="L29">
        <v>0.000376</v>
      </c>
      <c r="M29">
        <v>0.000207</v>
      </c>
    </row>
    <row r="30" spans="1:13" ht="12.75">
      <c r="A30">
        <f t="shared" si="0"/>
        <v>26</v>
      </c>
      <c r="B30">
        <v>0.00139</v>
      </c>
      <c r="C30">
        <v>0.000506</v>
      </c>
      <c r="E30">
        <v>0.001392</v>
      </c>
      <c r="F30">
        <v>0.000507</v>
      </c>
      <c r="H30">
        <v>0.000378</v>
      </c>
      <c r="I30">
        <v>0.000214</v>
      </c>
      <c r="L30">
        <v>0.000378</v>
      </c>
      <c r="M30">
        <v>0.000214</v>
      </c>
    </row>
    <row r="31" spans="1:13" ht="12.75">
      <c r="A31">
        <f t="shared" si="0"/>
        <v>27</v>
      </c>
      <c r="B31">
        <v>0.001365</v>
      </c>
      <c r="C31">
        <v>0.000522</v>
      </c>
      <c r="E31">
        <v>0.001368</v>
      </c>
      <c r="F31">
        <v>0.000523</v>
      </c>
      <c r="H31">
        <v>0.000382</v>
      </c>
      <c r="I31">
        <v>0.000223</v>
      </c>
      <c r="L31">
        <v>0.000382</v>
      </c>
      <c r="M31">
        <v>0.000223</v>
      </c>
    </row>
    <row r="32" spans="1:13" ht="12.75">
      <c r="A32">
        <f t="shared" si="0"/>
        <v>28</v>
      </c>
      <c r="B32">
        <v>0.001344</v>
      </c>
      <c r="C32">
        <v>0.000541</v>
      </c>
      <c r="E32">
        <v>0.001349</v>
      </c>
      <c r="F32">
        <v>0.000542</v>
      </c>
      <c r="H32">
        <v>0.000393</v>
      </c>
      <c r="I32">
        <v>0.000235</v>
      </c>
      <c r="L32">
        <v>0.000393</v>
      </c>
      <c r="M32">
        <v>0.000235</v>
      </c>
    </row>
    <row r="33" spans="1:13" ht="12.75">
      <c r="A33">
        <f t="shared" si="0"/>
        <v>29</v>
      </c>
      <c r="B33">
        <v>0.001336</v>
      </c>
      <c r="C33">
        <v>0.000565</v>
      </c>
      <c r="E33">
        <v>0.001341</v>
      </c>
      <c r="F33">
        <v>0.000564</v>
      </c>
      <c r="H33">
        <v>0.000412</v>
      </c>
      <c r="I33">
        <v>0.000248</v>
      </c>
      <c r="L33">
        <v>0.000412</v>
      </c>
      <c r="M33">
        <v>0.000248</v>
      </c>
    </row>
    <row r="34" spans="1:13" ht="12.75">
      <c r="A34">
        <f t="shared" si="0"/>
        <v>30</v>
      </c>
      <c r="B34">
        <v>0.001341</v>
      </c>
      <c r="C34">
        <v>0.000593</v>
      </c>
      <c r="E34">
        <v>0.001344</v>
      </c>
      <c r="F34">
        <v>0.00059</v>
      </c>
      <c r="H34">
        <v>0.000444</v>
      </c>
      <c r="I34">
        <v>0.000264</v>
      </c>
      <c r="L34">
        <v>0.000444</v>
      </c>
      <c r="M34">
        <v>0.000264</v>
      </c>
    </row>
    <row r="35" spans="1:13" ht="12.75">
      <c r="A35">
        <f t="shared" si="0"/>
        <v>31</v>
      </c>
      <c r="B35">
        <v>0.001352</v>
      </c>
      <c r="C35">
        <v>0.000627</v>
      </c>
      <c r="E35">
        <v>0.001352</v>
      </c>
      <c r="F35">
        <v>0.000621</v>
      </c>
      <c r="H35">
        <v>0.000499</v>
      </c>
      <c r="I35">
        <v>0.000307</v>
      </c>
      <c r="L35">
        <v>0.000499</v>
      </c>
      <c r="M35">
        <v>0.000307</v>
      </c>
    </row>
    <row r="36" spans="1:13" ht="12.75">
      <c r="A36">
        <f t="shared" si="0"/>
        <v>32</v>
      </c>
      <c r="B36">
        <v>0.001371</v>
      </c>
      <c r="C36">
        <v>0.000667</v>
      </c>
      <c r="E36">
        <v>0.001367</v>
      </c>
      <c r="F36">
        <v>0.000659</v>
      </c>
      <c r="H36">
        <v>0.000562</v>
      </c>
      <c r="I36">
        <v>0.00035</v>
      </c>
      <c r="L36">
        <v>0.000562</v>
      </c>
      <c r="M36">
        <v>0.00035</v>
      </c>
    </row>
    <row r="37" spans="1:13" ht="12.75">
      <c r="A37">
        <f t="shared" si="0"/>
        <v>33</v>
      </c>
      <c r="B37">
        <v>0.001408</v>
      </c>
      <c r="C37">
        <v>0.000712</v>
      </c>
      <c r="E37">
        <v>0.001404</v>
      </c>
      <c r="F37">
        <v>0.000705</v>
      </c>
      <c r="H37">
        <v>0.000631</v>
      </c>
      <c r="I37">
        <v>0.000394</v>
      </c>
      <c r="L37">
        <v>0.000631</v>
      </c>
      <c r="M37">
        <v>0.000394</v>
      </c>
    </row>
    <row r="38" spans="1:13" ht="12.75">
      <c r="A38">
        <f t="shared" si="0"/>
        <v>34</v>
      </c>
      <c r="B38">
        <v>0.001469</v>
      </c>
      <c r="C38">
        <v>0.000764</v>
      </c>
      <c r="E38">
        <v>0.001467</v>
      </c>
      <c r="F38">
        <v>0.000761</v>
      </c>
      <c r="H38">
        <v>0.000702</v>
      </c>
      <c r="I38">
        <v>0.000435</v>
      </c>
      <c r="L38">
        <v>0.000702</v>
      </c>
      <c r="M38">
        <v>0.000435</v>
      </c>
    </row>
    <row r="39" spans="1:13" ht="12.75">
      <c r="A39">
        <f t="shared" si="0"/>
        <v>35</v>
      </c>
      <c r="B39">
        <v>0.001553</v>
      </c>
      <c r="C39">
        <v>0.000825</v>
      </c>
      <c r="E39">
        <v>0.001555</v>
      </c>
      <c r="F39">
        <v>0.000825</v>
      </c>
      <c r="H39">
        <v>0.000773</v>
      </c>
      <c r="I39">
        <v>0.000475</v>
      </c>
      <c r="L39">
        <v>0.000773</v>
      </c>
      <c r="M39">
        <v>0.000475</v>
      </c>
    </row>
    <row r="40" spans="1:13" ht="12.75">
      <c r="A40">
        <f t="shared" si="0"/>
        <v>36</v>
      </c>
      <c r="B40">
        <v>0.001653</v>
      </c>
      <c r="C40">
        <v>0.000892</v>
      </c>
      <c r="E40">
        <v>0.001662</v>
      </c>
      <c r="F40">
        <v>0.000898</v>
      </c>
      <c r="H40">
        <v>0.000841</v>
      </c>
      <c r="I40">
        <v>0.000514</v>
      </c>
      <c r="L40">
        <v>0.000841</v>
      </c>
      <c r="M40">
        <v>0.000514</v>
      </c>
    </row>
    <row r="41" spans="1:13" ht="12.75">
      <c r="A41">
        <f t="shared" si="0"/>
        <v>37</v>
      </c>
      <c r="B41">
        <v>0.00177</v>
      </c>
      <c r="C41">
        <v>0.000971</v>
      </c>
      <c r="E41">
        <v>0.001782</v>
      </c>
      <c r="F41">
        <v>0.000979</v>
      </c>
      <c r="H41">
        <v>0.000904</v>
      </c>
      <c r="I41">
        <v>0.000554</v>
      </c>
      <c r="L41">
        <v>0.000904</v>
      </c>
      <c r="M41">
        <v>0.000554</v>
      </c>
    </row>
    <row r="42" spans="1:13" ht="12.75">
      <c r="A42">
        <f t="shared" si="0"/>
        <v>38</v>
      </c>
      <c r="B42">
        <v>0.001911</v>
      </c>
      <c r="C42">
        <v>0.001071</v>
      </c>
      <c r="E42">
        <v>0.001918</v>
      </c>
      <c r="F42">
        <v>0.001074</v>
      </c>
      <c r="H42">
        <v>0.000964</v>
      </c>
      <c r="I42">
        <v>0.000598</v>
      </c>
      <c r="L42">
        <v>0.000964</v>
      </c>
      <c r="M42">
        <v>0.000598</v>
      </c>
    </row>
    <row r="43" spans="1:13" ht="12.75">
      <c r="A43">
        <f t="shared" si="0"/>
        <v>39</v>
      </c>
      <c r="B43">
        <v>0.002075</v>
      </c>
      <c r="C43">
        <v>0.00119</v>
      </c>
      <c r="E43">
        <v>0.002068</v>
      </c>
      <c r="F43">
        <v>0.001183</v>
      </c>
      <c r="H43">
        <v>0.001021</v>
      </c>
      <c r="I43">
        <v>0.000648</v>
      </c>
      <c r="L43">
        <v>0.001021</v>
      </c>
      <c r="M43">
        <v>0.000648</v>
      </c>
    </row>
    <row r="44" spans="1:13" ht="12.75">
      <c r="A44">
        <f t="shared" si="0"/>
        <v>40</v>
      </c>
      <c r="B44">
        <v>0.002254</v>
      </c>
      <c r="C44">
        <v>0.001321</v>
      </c>
      <c r="E44">
        <v>0.002235</v>
      </c>
      <c r="F44">
        <v>0.001306</v>
      </c>
      <c r="H44">
        <v>0.001079</v>
      </c>
      <c r="I44">
        <v>0.000706</v>
      </c>
      <c r="L44">
        <v>0.001079</v>
      </c>
      <c r="M44">
        <v>0.000706</v>
      </c>
    </row>
    <row r="45" spans="1:13" ht="12.75">
      <c r="A45">
        <f t="shared" si="0"/>
        <v>41</v>
      </c>
      <c r="B45">
        <v>0.002438</v>
      </c>
      <c r="C45">
        <v>0.001453</v>
      </c>
      <c r="E45">
        <v>0.00242</v>
      </c>
      <c r="F45">
        <v>0.001439</v>
      </c>
      <c r="H45">
        <v>0.001142</v>
      </c>
      <c r="I45">
        <v>0.000774</v>
      </c>
      <c r="L45">
        <v>0.001142</v>
      </c>
      <c r="M45">
        <v>0.000774</v>
      </c>
    </row>
    <row r="46" spans="1:13" ht="12.75">
      <c r="A46">
        <f t="shared" si="0"/>
        <v>42</v>
      </c>
      <c r="B46">
        <v>0.002632</v>
      </c>
      <c r="C46">
        <v>0.001586</v>
      </c>
      <c r="E46">
        <v>0.002629</v>
      </c>
      <c r="F46">
        <v>0.001581</v>
      </c>
      <c r="H46">
        <v>0.001215</v>
      </c>
      <c r="I46">
        <v>0.000852</v>
      </c>
      <c r="L46">
        <v>0.001215</v>
      </c>
      <c r="M46">
        <v>0.000852</v>
      </c>
    </row>
    <row r="47" spans="1:13" ht="12.75">
      <c r="A47">
        <f t="shared" si="0"/>
        <v>43</v>
      </c>
      <c r="B47">
        <v>0.002853</v>
      </c>
      <c r="C47">
        <v>0.001727</v>
      </c>
      <c r="E47">
        <v>0.002863</v>
      </c>
      <c r="F47">
        <v>0.001732</v>
      </c>
      <c r="H47">
        <v>0.001299</v>
      </c>
      <c r="I47">
        <v>0.000937</v>
      </c>
      <c r="L47">
        <v>0.001299</v>
      </c>
      <c r="M47">
        <v>0.000937</v>
      </c>
    </row>
    <row r="48" spans="1:13" ht="12.75">
      <c r="A48">
        <f t="shared" si="0"/>
        <v>44</v>
      </c>
      <c r="B48">
        <v>0.003113</v>
      </c>
      <c r="C48">
        <v>0.001883</v>
      </c>
      <c r="E48">
        <v>0.003127</v>
      </c>
      <c r="F48">
        <v>0.001891</v>
      </c>
      <c r="H48">
        <v>0.001397</v>
      </c>
      <c r="I48">
        <v>0.001029</v>
      </c>
      <c r="L48">
        <v>0.001397</v>
      </c>
      <c r="M48">
        <v>0.001029</v>
      </c>
    </row>
    <row r="49" spans="1:13" ht="12.75">
      <c r="A49">
        <f t="shared" si="0"/>
        <v>45</v>
      </c>
      <c r="B49">
        <v>0.003412</v>
      </c>
      <c r="C49">
        <v>0.002055</v>
      </c>
      <c r="E49">
        <v>0.003418</v>
      </c>
      <c r="F49">
        <v>0.002059</v>
      </c>
      <c r="H49">
        <v>0.001508</v>
      </c>
      <c r="I49">
        <v>0.001124</v>
      </c>
      <c r="L49">
        <v>0.001508</v>
      </c>
      <c r="M49">
        <v>0.001124</v>
      </c>
    </row>
    <row r="50" spans="1:13" ht="12.75">
      <c r="A50">
        <f t="shared" si="0"/>
        <v>46</v>
      </c>
      <c r="B50">
        <v>0.003735</v>
      </c>
      <c r="C50">
        <v>0.002243</v>
      </c>
      <c r="E50">
        <v>0.003732</v>
      </c>
      <c r="F50">
        <v>0.002244</v>
      </c>
      <c r="H50">
        <v>0.001616</v>
      </c>
      <c r="I50">
        <v>0.001223</v>
      </c>
      <c r="L50">
        <v>0.001616</v>
      </c>
      <c r="M50">
        <v>0.001223</v>
      </c>
    </row>
    <row r="51" spans="1:13" ht="12.75">
      <c r="A51">
        <f t="shared" si="0"/>
        <v>47</v>
      </c>
      <c r="B51">
        <v>0.004071</v>
      </c>
      <c r="C51">
        <v>0.002439</v>
      </c>
      <c r="E51">
        <v>0.004067</v>
      </c>
      <c r="F51">
        <v>0.002441</v>
      </c>
      <c r="H51">
        <v>0.001734</v>
      </c>
      <c r="I51">
        <v>0.001326</v>
      </c>
      <c r="L51">
        <v>0.001734</v>
      </c>
      <c r="M51">
        <v>0.001326</v>
      </c>
    </row>
    <row r="52" spans="1:13" ht="12.75">
      <c r="A52">
        <f t="shared" si="0"/>
        <v>48</v>
      </c>
      <c r="B52">
        <v>0.004428</v>
      </c>
      <c r="C52">
        <v>0.002633</v>
      </c>
      <c r="E52">
        <v>0.004424</v>
      </c>
      <c r="F52">
        <v>0.002634</v>
      </c>
      <c r="H52">
        <v>0.00186</v>
      </c>
      <c r="I52">
        <v>0.001434</v>
      </c>
      <c r="L52">
        <v>0.00186</v>
      </c>
      <c r="M52">
        <v>0.001434</v>
      </c>
    </row>
    <row r="53" spans="1:13" ht="12.75">
      <c r="A53">
        <f t="shared" si="0"/>
        <v>49</v>
      </c>
      <c r="B53">
        <v>0.004806</v>
      </c>
      <c r="C53">
        <v>0.002819</v>
      </c>
      <c r="E53">
        <v>0.004805</v>
      </c>
      <c r="F53">
        <v>0.002815</v>
      </c>
      <c r="H53">
        <v>0.001995</v>
      </c>
      <c r="I53">
        <v>0.00155</v>
      </c>
      <c r="L53">
        <v>0.001995</v>
      </c>
      <c r="M53">
        <v>0.00155</v>
      </c>
    </row>
    <row r="54" spans="1:13" ht="12.75">
      <c r="A54">
        <f t="shared" si="0"/>
        <v>50</v>
      </c>
      <c r="B54">
        <v>0.005206</v>
      </c>
      <c r="C54">
        <v>0.003005</v>
      </c>
      <c r="E54">
        <v>0.005208</v>
      </c>
      <c r="F54">
        <v>0.002997</v>
      </c>
      <c r="H54">
        <v>0.005347</v>
      </c>
      <c r="I54">
        <v>0.002344</v>
      </c>
      <c r="L54">
        <v>0.005347</v>
      </c>
      <c r="M54">
        <v>0.002344</v>
      </c>
    </row>
    <row r="55" spans="1:13" ht="12.75">
      <c r="A55">
        <f t="shared" si="0"/>
        <v>51</v>
      </c>
      <c r="B55">
        <v>0.005648</v>
      </c>
      <c r="C55">
        <v>0.003204</v>
      </c>
      <c r="E55">
        <v>0.005657</v>
      </c>
      <c r="F55">
        <v>0.003198</v>
      </c>
      <c r="H55">
        <v>0.005528</v>
      </c>
      <c r="I55">
        <v>0.002459</v>
      </c>
      <c r="L55">
        <v>0.005528</v>
      </c>
      <c r="M55">
        <v>0.002459</v>
      </c>
    </row>
    <row r="56" spans="1:13" ht="12.75">
      <c r="A56">
        <f t="shared" si="0"/>
        <v>52</v>
      </c>
      <c r="B56">
        <v>0.006121</v>
      </c>
      <c r="C56">
        <v>0.003432</v>
      </c>
      <c r="E56">
        <v>0.006134</v>
      </c>
      <c r="F56">
        <v>0.003431</v>
      </c>
      <c r="H56">
        <v>0.005644</v>
      </c>
      <c r="I56">
        <v>0.002647</v>
      </c>
      <c r="L56">
        <v>0.005644</v>
      </c>
      <c r="M56">
        <v>0.002647</v>
      </c>
    </row>
    <row r="57" spans="1:13" ht="12.75">
      <c r="A57">
        <f t="shared" si="0"/>
        <v>53</v>
      </c>
      <c r="B57">
        <v>0.006594</v>
      </c>
      <c r="C57">
        <v>0.003695</v>
      </c>
      <c r="E57">
        <v>0.006595</v>
      </c>
      <c r="F57">
        <v>0.003696</v>
      </c>
      <c r="H57">
        <v>0.005722</v>
      </c>
      <c r="I57">
        <v>0.002895</v>
      </c>
      <c r="L57">
        <v>0.005722</v>
      </c>
      <c r="M57">
        <v>0.002895</v>
      </c>
    </row>
    <row r="58" spans="1:13" ht="12.75">
      <c r="A58">
        <f t="shared" si="0"/>
        <v>54</v>
      </c>
      <c r="B58">
        <v>0.007045</v>
      </c>
      <c r="C58">
        <v>0.004</v>
      </c>
      <c r="E58">
        <v>0.007027</v>
      </c>
      <c r="F58">
        <v>0.003998</v>
      </c>
      <c r="H58">
        <v>0.005797</v>
      </c>
      <c r="I58">
        <v>0.00319</v>
      </c>
      <c r="L58">
        <v>0.005797</v>
      </c>
      <c r="M58">
        <v>0.00319</v>
      </c>
    </row>
    <row r="59" spans="1:13" ht="12.75">
      <c r="A59">
        <f t="shared" si="0"/>
        <v>55</v>
      </c>
      <c r="B59">
        <v>0.007488</v>
      </c>
      <c r="C59">
        <v>0.004346</v>
      </c>
      <c r="E59">
        <v>0.007457</v>
      </c>
      <c r="F59">
        <v>0.004341</v>
      </c>
      <c r="H59">
        <v>0.005905</v>
      </c>
      <c r="I59">
        <v>0.003531</v>
      </c>
      <c r="L59">
        <v>0.005905</v>
      </c>
      <c r="M59">
        <v>0.003531</v>
      </c>
    </row>
    <row r="60" spans="1:13" ht="12.75">
      <c r="A60">
        <f t="shared" si="0"/>
        <v>56</v>
      </c>
      <c r="B60">
        <v>0.007946</v>
      </c>
      <c r="C60">
        <v>0.004725</v>
      </c>
      <c r="E60">
        <v>0.007921</v>
      </c>
      <c r="F60">
        <v>0.004722</v>
      </c>
      <c r="H60">
        <v>0.006124</v>
      </c>
      <c r="I60">
        <v>0.003925</v>
      </c>
      <c r="L60">
        <v>0.006124</v>
      </c>
      <c r="M60">
        <v>0.003925</v>
      </c>
    </row>
    <row r="61" spans="1:13" ht="12.75">
      <c r="A61">
        <f t="shared" si="0"/>
        <v>57</v>
      </c>
      <c r="B61">
        <v>0.008459</v>
      </c>
      <c r="C61">
        <v>0.005137</v>
      </c>
      <c r="E61">
        <v>0.008467</v>
      </c>
      <c r="F61">
        <v>0.005148</v>
      </c>
      <c r="H61">
        <v>0.006444</v>
      </c>
      <c r="I61">
        <v>0.004385</v>
      </c>
      <c r="L61">
        <v>0.006444</v>
      </c>
      <c r="M61">
        <v>0.004385</v>
      </c>
    </row>
    <row r="62" spans="1:13" ht="12.75">
      <c r="A62">
        <f t="shared" si="0"/>
        <v>58</v>
      </c>
      <c r="B62">
        <v>0.009064</v>
      </c>
      <c r="C62">
        <v>0.005594</v>
      </c>
      <c r="E62">
        <v>0.009121</v>
      </c>
      <c r="F62">
        <v>0.005627</v>
      </c>
      <c r="H62">
        <v>0.006895</v>
      </c>
      <c r="I62">
        <v>0.004921</v>
      </c>
      <c r="L62">
        <v>0.006895</v>
      </c>
      <c r="M62">
        <v>0.004921</v>
      </c>
    </row>
    <row r="63" spans="1:13" ht="12.75">
      <c r="A63">
        <f t="shared" si="0"/>
        <v>59</v>
      </c>
      <c r="B63">
        <v>0.00981</v>
      </c>
      <c r="C63">
        <v>0.00611</v>
      </c>
      <c r="E63">
        <v>0.009912</v>
      </c>
      <c r="F63">
        <v>0.006166</v>
      </c>
      <c r="H63">
        <v>0.007485</v>
      </c>
      <c r="I63">
        <v>0.005531</v>
      </c>
      <c r="L63">
        <v>0.007485</v>
      </c>
      <c r="M63">
        <v>0.005531</v>
      </c>
    </row>
    <row r="64" spans="1:13" ht="12.75">
      <c r="A64">
        <f t="shared" si="0"/>
        <v>60</v>
      </c>
      <c r="B64">
        <v>0.010706</v>
      </c>
      <c r="C64">
        <v>0.006697</v>
      </c>
      <c r="E64">
        <v>0.010827</v>
      </c>
      <c r="F64">
        <v>0.006765</v>
      </c>
      <c r="H64">
        <v>0.008196</v>
      </c>
      <c r="I64">
        <v>0.0062</v>
      </c>
      <c r="L64">
        <v>0.008196</v>
      </c>
      <c r="M64">
        <v>0.0062</v>
      </c>
    </row>
    <row r="65" spans="1:13" ht="12.75">
      <c r="A65">
        <f t="shared" si="0"/>
        <v>61</v>
      </c>
      <c r="B65">
        <v>0.011763</v>
      </c>
      <c r="C65">
        <v>0.007389</v>
      </c>
      <c r="E65">
        <v>0.011858</v>
      </c>
      <c r="F65">
        <v>0.007445</v>
      </c>
      <c r="H65">
        <v>0.009001</v>
      </c>
      <c r="I65">
        <v>0.006919</v>
      </c>
      <c r="L65">
        <v>0.009001</v>
      </c>
      <c r="M65">
        <v>0.006919</v>
      </c>
    </row>
    <row r="66" spans="1:13" ht="12.75">
      <c r="A66">
        <f t="shared" si="0"/>
        <v>62</v>
      </c>
      <c r="B66">
        <v>0.012934</v>
      </c>
      <c r="C66">
        <v>0.008167</v>
      </c>
      <c r="E66">
        <v>0.012966</v>
      </c>
      <c r="F66">
        <v>0.008187</v>
      </c>
      <c r="H66">
        <v>0.009915</v>
      </c>
      <c r="I66">
        <v>0.007689</v>
      </c>
      <c r="L66">
        <v>0.009915</v>
      </c>
      <c r="M66">
        <v>0.007689</v>
      </c>
    </row>
    <row r="67" spans="1:13" ht="12.75">
      <c r="A67">
        <f t="shared" si="0"/>
        <v>63</v>
      </c>
      <c r="B67">
        <v>0.014159</v>
      </c>
      <c r="C67">
        <v>0.008977</v>
      </c>
      <c r="E67">
        <v>0.014123</v>
      </c>
      <c r="F67">
        <v>0.008959</v>
      </c>
      <c r="H67">
        <v>0.010951</v>
      </c>
      <c r="I67">
        <v>0.008509</v>
      </c>
      <c r="L67">
        <v>0.010951</v>
      </c>
      <c r="M67">
        <v>0.008509</v>
      </c>
    </row>
    <row r="68" spans="1:13" ht="12.75">
      <c r="A68">
        <f t="shared" si="0"/>
        <v>64</v>
      </c>
      <c r="B68">
        <v>0.015362</v>
      </c>
      <c r="C68">
        <v>0.009776</v>
      </c>
      <c r="E68">
        <v>0.015312</v>
      </c>
      <c r="F68">
        <v>0.009747</v>
      </c>
      <c r="H68">
        <v>0.012117</v>
      </c>
      <c r="I68">
        <v>0.009395</v>
      </c>
      <c r="L68">
        <v>0.012117</v>
      </c>
      <c r="M68">
        <v>0.009395</v>
      </c>
    </row>
    <row r="69" spans="1:13" ht="12.75">
      <c r="A69">
        <f t="shared" si="0"/>
        <v>65</v>
      </c>
      <c r="B69">
        <v>0.016558</v>
      </c>
      <c r="C69">
        <v>0.010581</v>
      </c>
      <c r="E69">
        <v>0.016567</v>
      </c>
      <c r="F69">
        <v>0.010582</v>
      </c>
      <c r="H69">
        <v>0.013419</v>
      </c>
      <c r="I69">
        <v>0.010364</v>
      </c>
      <c r="L69">
        <v>0.013419</v>
      </c>
      <c r="M69">
        <v>0.010364</v>
      </c>
    </row>
    <row r="70" spans="1:13" ht="12.75">
      <c r="A70">
        <f t="shared" si="0"/>
        <v>66</v>
      </c>
      <c r="B70">
        <v>0.017847</v>
      </c>
      <c r="C70">
        <v>0.011466</v>
      </c>
      <c r="E70">
        <v>0.017976</v>
      </c>
      <c r="F70">
        <v>0.011511</v>
      </c>
      <c r="H70">
        <v>0.014868</v>
      </c>
      <c r="I70">
        <v>0.011413</v>
      </c>
      <c r="L70">
        <v>0.014868</v>
      </c>
      <c r="M70">
        <v>0.011413</v>
      </c>
    </row>
    <row r="71" spans="1:13" ht="12.75">
      <c r="A71">
        <f aca="true" t="shared" si="1" ref="A71:A124">A70+1</f>
        <v>67</v>
      </c>
      <c r="B71">
        <v>0.019331</v>
      </c>
      <c r="C71">
        <v>0.012498</v>
      </c>
      <c r="E71">
        <v>0.019564</v>
      </c>
      <c r="F71">
        <v>0.012572</v>
      </c>
      <c r="H71">
        <v>0.01646</v>
      </c>
      <c r="I71">
        <v>0.01254</v>
      </c>
      <c r="L71">
        <v>0.01646</v>
      </c>
      <c r="M71">
        <v>0.01254</v>
      </c>
    </row>
    <row r="72" spans="1:13" ht="12.75">
      <c r="A72">
        <f t="shared" si="1"/>
        <v>68</v>
      </c>
      <c r="B72">
        <v>0.020992</v>
      </c>
      <c r="C72">
        <v>0.013661</v>
      </c>
      <c r="E72">
        <v>0.021291</v>
      </c>
      <c r="F72">
        <v>0.013772</v>
      </c>
      <c r="H72">
        <v>0.0182</v>
      </c>
      <c r="I72">
        <v>0.013771</v>
      </c>
      <c r="L72">
        <v>0.0182</v>
      </c>
      <c r="M72">
        <v>0.013771</v>
      </c>
    </row>
    <row r="73" spans="1:13" ht="12.75">
      <c r="A73">
        <f t="shared" si="1"/>
        <v>69</v>
      </c>
      <c r="B73">
        <v>0.022858</v>
      </c>
      <c r="C73">
        <v>0.014966</v>
      </c>
      <c r="E73">
        <v>0.023162</v>
      </c>
      <c r="F73">
        <v>0.01513</v>
      </c>
      <c r="H73">
        <v>0.020105</v>
      </c>
      <c r="I73">
        <v>0.015153</v>
      </c>
      <c r="L73">
        <v>0.020105</v>
      </c>
      <c r="M73">
        <v>0.015153</v>
      </c>
    </row>
    <row r="74" spans="1:13" ht="12.75">
      <c r="A74">
        <f t="shared" si="1"/>
        <v>70</v>
      </c>
      <c r="B74">
        <v>0.024921</v>
      </c>
      <c r="C74">
        <v>0.016407</v>
      </c>
      <c r="E74">
        <v>0.025217</v>
      </c>
      <c r="F74">
        <v>0.016651</v>
      </c>
      <c r="H74">
        <v>0.022206</v>
      </c>
      <c r="I74">
        <v>0.016742</v>
      </c>
      <c r="L74">
        <v>0.022206</v>
      </c>
      <c r="M74">
        <v>0.016742</v>
      </c>
    </row>
    <row r="75" spans="1:13" ht="12.75">
      <c r="A75">
        <f t="shared" si="1"/>
        <v>71</v>
      </c>
      <c r="B75">
        <v>0.027065</v>
      </c>
      <c r="C75">
        <v>0.017945</v>
      </c>
      <c r="E75">
        <v>0.027533</v>
      </c>
      <c r="F75">
        <v>0.018406</v>
      </c>
      <c r="H75">
        <v>0.02457</v>
      </c>
      <c r="I75">
        <v>0.018579</v>
      </c>
      <c r="L75">
        <v>0.02457</v>
      </c>
      <c r="M75">
        <v>0.018579</v>
      </c>
    </row>
    <row r="76" spans="1:13" ht="12.75">
      <c r="A76">
        <f t="shared" si="1"/>
        <v>72</v>
      </c>
      <c r="B76">
        <v>0.029363</v>
      </c>
      <c r="C76">
        <v>0.019617</v>
      </c>
      <c r="E76">
        <v>0.030131</v>
      </c>
      <c r="F76">
        <v>0.020342</v>
      </c>
      <c r="H76">
        <v>0.027281</v>
      </c>
      <c r="I76">
        <v>0.020665</v>
      </c>
      <c r="L76">
        <v>0.027281</v>
      </c>
      <c r="M76">
        <v>0.020665</v>
      </c>
    </row>
    <row r="77" spans="1:13" ht="12.75">
      <c r="A77">
        <f t="shared" si="1"/>
        <v>73</v>
      </c>
      <c r="B77">
        <v>0.032031</v>
      </c>
      <c r="C77">
        <v>0.021503</v>
      </c>
      <c r="E77">
        <v>0.032978</v>
      </c>
      <c r="F77">
        <v>0.022346</v>
      </c>
      <c r="H77">
        <v>0.030387</v>
      </c>
      <c r="I77">
        <v>0.02297</v>
      </c>
      <c r="L77">
        <v>0.030387</v>
      </c>
      <c r="M77">
        <v>0.02297</v>
      </c>
    </row>
    <row r="78" spans="1:13" ht="12.75">
      <c r="A78">
        <f t="shared" si="1"/>
        <v>74</v>
      </c>
      <c r="B78">
        <v>0.035178</v>
      </c>
      <c r="C78">
        <v>0.023635</v>
      </c>
      <c r="E78">
        <v>0.036086</v>
      </c>
      <c r="F78">
        <v>0.024382</v>
      </c>
      <c r="H78">
        <v>0.0339</v>
      </c>
      <c r="I78">
        <v>0.025458</v>
      </c>
      <c r="L78">
        <v>0.0339</v>
      </c>
      <c r="M78">
        <v>0.025458</v>
      </c>
    </row>
    <row r="79" spans="1:13" ht="12.75">
      <c r="A79">
        <f t="shared" si="1"/>
        <v>75</v>
      </c>
      <c r="B79">
        <v>0.038734</v>
      </c>
      <c r="C79">
        <v>0.025987</v>
      </c>
      <c r="E79">
        <v>0.039506</v>
      </c>
      <c r="F79">
        <v>0.026551</v>
      </c>
      <c r="H79">
        <v>0.037834</v>
      </c>
      <c r="I79">
        <v>0.028106</v>
      </c>
      <c r="L79">
        <v>0.037834</v>
      </c>
      <c r="M79">
        <v>0.028106</v>
      </c>
    </row>
    <row r="80" spans="1:13" ht="12.75">
      <c r="A80">
        <f t="shared" si="1"/>
        <v>76</v>
      </c>
      <c r="B80">
        <v>0.042414</v>
      </c>
      <c r="C80">
        <v>0.028358</v>
      </c>
      <c r="E80">
        <v>0.043415</v>
      </c>
      <c r="F80">
        <v>0.029073</v>
      </c>
      <c r="H80">
        <v>0.042169</v>
      </c>
      <c r="I80">
        <v>0.030966</v>
      </c>
      <c r="L80">
        <v>0.042169</v>
      </c>
      <c r="M80">
        <v>0.030966</v>
      </c>
    </row>
    <row r="81" spans="1:13" ht="12.75">
      <c r="A81">
        <f t="shared" si="1"/>
        <v>77</v>
      </c>
      <c r="B81">
        <v>0.046171</v>
      </c>
      <c r="C81">
        <v>0.030849</v>
      </c>
      <c r="E81">
        <v>0.047789</v>
      </c>
      <c r="F81">
        <v>0.032023</v>
      </c>
      <c r="H81">
        <v>0.046906</v>
      </c>
      <c r="I81">
        <v>0.034105</v>
      </c>
      <c r="L81">
        <v>0.046906</v>
      </c>
      <c r="M81">
        <v>0.034105</v>
      </c>
    </row>
    <row r="82" spans="1:13" ht="12.75">
      <c r="A82">
        <f t="shared" si="1"/>
        <v>78</v>
      </c>
      <c r="B82">
        <v>0.050325</v>
      </c>
      <c r="C82">
        <v>0.033818</v>
      </c>
      <c r="E82">
        <v>0.052464</v>
      </c>
      <c r="F82">
        <v>0.035307</v>
      </c>
      <c r="H82">
        <v>0.052123</v>
      </c>
      <c r="I82">
        <v>0.037595</v>
      </c>
      <c r="L82">
        <v>0.052123</v>
      </c>
      <c r="M82">
        <v>0.037595</v>
      </c>
    </row>
    <row r="83" spans="1:13" ht="12.75">
      <c r="A83">
        <f t="shared" si="1"/>
        <v>79</v>
      </c>
      <c r="B83">
        <v>0.055085</v>
      </c>
      <c r="C83">
        <v>0.037481</v>
      </c>
      <c r="E83">
        <v>0.057413</v>
      </c>
      <c r="F83">
        <v>0.038949</v>
      </c>
      <c r="H83">
        <v>0.057927</v>
      </c>
      <c r="I83">
        <v>0.041506</v>
      </c>
      <c r="L83">
        <v>0.057927</v>
      </c>
      <c r="M83">
        <v>0.041506</v>
      </c>
    </row>
    <row r="84" spans="1:13" ht="12.75">
      <c r="A84">
        <f t="shared" si="1"/>
        <v>80</v>
      </c>
      <c r="B84">
        <v>0.060498</v>
      </c>
      <c r="C84">
        <v>0.041792</v>
      </c>
      <c r="E84">
        <v>0.062789</v>
      </c>
      <c r="F84">
        <v>0.043047</v>
      </c>
      <c r="H84">
        <v>0.064368</v>
      </c>
      <c r="I84">
        <v>0.045879</v>
      </c>
      <c r="L84">
        <v>0.064368</v>
      </c>
      <c r="M84">
        <v>0.045879</v>
      </c>
    </row>
    <row r="85" spans="1:13" ht="12.75">
      <c r="A85">
        <f t="shared" si="1"/>
        <v>81</v>
      </c>
      <c r="B85">
        <v>0.066557</v>
      </c>
      <c r="C85">
        <v>0.046463</v>
      </c>
      <c r="E85">
        <v>0.068836</v>
      </c>
      <c r="F85">
        <v>0.047769</v>
      </c>
      <c r="H85">
        <v>0.072041</v>
      </c>
      <c r="I85">
        <v>0.05078</v>
      </c>
      <c r="L85">
        <v>0.072041</v>
      </c>
      <c r="M85">
        <v>0.05078</v>
      </c>
    </row>
    <row r="86" spans="1:13" ht="12.75">
      <c r="A86">
        <f t="shared" si="1"/>
        <v>82</v>
      </c>
      <c r="B86">
        <v>0.072986</v>
      </c>
      <c r="C86">
        <v>0.051306</v>
      </c>
      <c r="E86">
        <v>0.075724</v>
      </c>
      <c r="F86">
        <v>0.05319</v>
      </c>
      <c r="H86">
        <v>0.080486</v>
      </c>
      <c r="I86">
        <v>0.056294</v>
      </c>
      <c r="L86">
        <v>0.080486</v>
      </c>
      <c r="M86">
        <v>0.056294</v>
      </c>
    </row>
    <row r="87" spans="1:13" ht="12.75">
      <c r="A87">
        <f t="shared" si="1"/>
        <v>83</v>
      </c>
      <c r="B87">
        <v>0.079682</v>
      </c>
      <c r="C87">
        <v>0.056613</v>
      </c>
      <c r="E87">
        <v>0.083466</v>
      </c>
      <c r="F87">
        <v>0.059279</v>
      </c>
      <c r="H87">
        <v>0.089718</v>
      </c>
      <c r="I87">
        <v>0.062506</v>
      </c>
      <c r="L87">
        <v>0.089718</v>
      </c>
      <c r="M87">
        <v>0.062506</v>
      </c>
    </row>
    <row r="88" spans="1:13" ht="12.75">
      <c r="A88">
        <f t="shared" si="1"/>
        <v>84</v>
      </c>
      <c r="B88">
        <v>0.086593</v>
      </c>
      <c r="C88">
        <v>0.062608</v>
      </c>
      <c r="E88">
        <v>0.092144</v>
      </c>
      <c r="F88">
        <v>0.06608</v>
      </c>
      <c r="H88">
        <v>0.099779</v>
      </c>
      <c r="I88">
        <v>0.069517</v>
      </c>
      <c r="L88">
        <v>0.099779</v>
      </c>
      <c r="M88">
        <v>0.069517</v>
      </c>
    </row>
    <row r="89" spans="1:13" ht="12.75">
      <c r="A89">
        <f t="shared" si="1"/>
        <v>85</v>
      </c>
      <c r="B89">
        <v>0.094013</v>
      </c>
      <c r="C89">
        <v>0.069533</v>
      </c>
      <c r="E89">
        <v>0.101803</v>
      </c>
      <c r="F89">
        <v>0.073685</v>
      </c>
      <c r="H89">
        <v>0.110757</v>
      </c>
      <c r="I89">
        <v>0.077446</v>
      </c>
      <c r="L89">
        <v>0.110757</v>
      </c>
      <c r="M89">
        <v>0.077446</v>
      </c>
    </row>
    <row r="90" spans="1:13" ht="12.75">
      <c r="A90">
        <f t="shared" si="1"/>
        <v>86</v>
      </c>
      <c r="B90">
        <v>0.102498</v>
      </c>
      <c r="C90">
        <v>0.076645</v>
      </c>
      <c r="E90">
        <v>0.112468</v>
      </c>
      <c r="F90">
        <v>0.082199</v>
      </c>
      <c r="H90">
        <v>0.122797</v>
      </c>
      <c r="I90">
        <v>0.086376</v>
      </c>
      <c r="L90">
        <v>0.122797</v>
      </c>
      <c r="M90">
        <v>0.086376</v>
      </c>
    </row>
    <row r="91" spans="1:13" ht="12.75">
      <c r="A91">
        <f t="shared" si="1"/>
        <v>87</v>
      </c>
      <c r="B91">
        <v>0.11164</v>
      </c>
      <c r="C91">
        <v>0.084411</v>
      </c>
      <c r="E91">
        <v>0.124164</v>
      </c>
      <c r="F91">
        <v>0.091712</v>
      </c>
      <c r="H91">
        <v>0.136043</v>
      </c>
      <c r="I91">
        <v>0.096337</v>
      </c>
      <c r="L91">
        <v>0.136043</v>
      </c>
      <c r="M91">
        <v>0.096337</v>
      </c>
    </row>
    <row r="92" spans="1:13" ht="12.75">
      <c r="A92">
        <f t="shared" si="1"/>
        <v>88</v>
      </c>
      <c r="B92">
        <v>0.121472</v>
      </c>
      <c r="C92">
        <v>0.092876</v>
      </c>
      <c r="E92">
        <v>0.136917</v>
      </c>
      <c r="F92">
        <v>0.102294</v>
      </c>
      <c r="H92">
        <v>0.15059</v>
      </c>
      <c r="I92">
        <v>0.107303</v>
      </c>
      <c r="L92">
        <v>0.15059</v>
      </c>
      <c r="M92">
        <v>0.107303</v>
      </c>
    </row>
    <row r="93" spans="1:13" ht="12.75">
      <c r="A93">
        <f t="shared" si="1"/>
        <v>89</v>
      </c>
      <c r="B93">
        <v>0.132023</v>
      </c>
      <c r="C93">
        <v>0.102085</v>
      </c>
      <c r="E93">
        <v>0.150754</v>
      </c>
      <c r="F93">
        <v>0.11399</v>
      </c>
      <c r="H93">
        <v>0.16642</v>
      </c>
      <c r="I93">
        <v>0.119154</v>
      </c>
      <c r="L93">
        <v>0.16642</v>
      </c>
      <c r="M93">
        <v>0.119154</v>
      </c>
    </row>
    <row r="94" spans="1:13" ht="12.75">
      <c r="A94">
        <f t="shared" si="1"/>
        <v>90</v>
      </c>
      <c r="B94">
        <v>0.143319</v>
      </c>
      <c r="C94">
        <v>0.112081</v>
      </c>
      <c r="E94">
        <v>0.165704</v>
      </c>
      <c r="F94">
        <v>0.12682</v>
      </c>
      <c r="H94">
        <v>0.183408</v>
      </c>
      <c r="I94">
        <v>0.131682</v>
      </c>
      <c r="L94">
        <v>0.183408</v>
      </c>
      <c r="M94">
        <v>0.131682</v>
      </c>
    </row>
    <row r="95" spans="1:13" ht="12.75">
      <c r="A95">
        <f t="shared" si="1"/>
        <v>91</v>
      </c>
      <c r="B95">
        <v>0.155383</v>
      </c>
      <c r="C95">
        <v>0.122907</v>
      </c>
      <c r="E95">
        <v>0.181789</v>
      </c>
      <c r="F95">
        <v>0.140793</v>
      </c>
      <c r="H95">
        <v>0.199769</v>
      </c>
      <c r="I95">
        <v>0.144604</v>
      </c>
      <c r="L95">
        <v>0.199769</v>
      </c>
      <c r="M95">
        <v>0.144604</v>
      </c>
    </row>
    <row r="96" spans="1:13" ht="12.75">
      <c r="A96">
        <f t="shared" si="1"/>
        <v>92</v>
      </c>
      <c r="B96">
        <v>0.168232</v>
      </c>
      <c r="C96">
        <v>0.134602</v>
      </c>
      <c r="E96">
        <v>0.199019</v>
      </c>
      <c r="F96">
        <v>0.155906</v>
      </c>
      <c r="H96">
        <v>0.216605</v>
      </c>
      <c r="I96">
        <v>0.157618</v>
      </c>
      <c r="L96">
        <v>0.216605</v>
      </c>
      <c r="M96">
        <v>0.157618</v>
      </c>
    </row>
    <row r="97" spans="1:13" ht="12.75">
      <c r="A97">
        <f t="shared" si="1"/>
        <v>93</v>
      </c>
      <c r="B97">
        <v>0.18188</v>
      </c>
      <c r="C97">
        <v>0.147201</v>
      </c>
      <c r="E97">
        <v>0.217396</v>
      </c>
      <c r="F97">
        <v>0.172147</v>
      </c>
      <c r="H97">
        <v>0.233662</v>
      </c>
      <c r="I97">
        <v>0.170433</v>
      </c>
      <c r="L97">
        <v>0.233662</v>
      </c>
      <c r="M97">
        <v>0.170433</v>
      </c>
    </row>
    <row r="98" spans="1:13" ht="12.75">
      <c r="A98">
        <f t="shared" si="1"/>
        <v>94</v>
      </c>
      <c r="B98">
        <v>0.196334</v>
      </c>
      <c r="C98">
        <v>0.160735</v>
      </c>
      <c r="E98">
        <v>0.236906</v>
      </c>
      <c r="F98">
        <v>0.189496</v>
      </c>
      <c r="H98">
        <v>0.250693</v>
      </c>
      <c r="I98">
        <v>0.182799</v>
      </c>
      <c r="L98">
        <v>0.250693</v>
      </c>
      <c r="M98">
        <v>0.182799</v>
      </c>
    </row>
    <row r="99" spans="1:13" ht="12.75">
      <c r="A99">
        <f t="shared" si="1"/>
        <v>95</v>
      </c>
      <c r="B99">
        <v>0.211592</v>
      </c>
      <c r="C99">
        <v>0.175225</v>
      </c>
      <c r="E99">
        <v>0.257525</v>
      </c>
      <c r="F99">
        <v>0.207925</v>
      </c>
      <c r="H99">
        <v>0.267491</v>
      </c>
      <c r="I99">
        <v>0.194509</v>
      </c>
      <c r="L99">
        <v>0.267491</v>
      </c>
      <c r="M99">
        <v>0.194509</v>
      </c>
    </row>
    <row r="100" spans="1:13" ht="12.75">
      <c r="A100">
        <f t="shared" si="1"/>
        <v>96</v>
      </c>
      <c r="B100">
        <v>0.227645</v>
      </c>
      <c r="C100">
        <v>0.190689</v>
      </c>
      <c r="E100">
        <v>0.278031</v>
      </c>
      <c r="F100">
        <v>0.226597</v>
      </c>
      <c r="H100">
        <v>0.283905</v>
      </c>
      <c r="I100">
        <v>0.205379</v>
      </c>
      <c r="L100">
        <v>0.283905</v>
      </c>
      <c r="M100">
        <v>0.205379</v>
      </c>
    </row>
    <row r="101" spans="1:13" ht="12.75">
      <c r="A101">
        <f t="shared" si="1"/>
        <v>97</v>
      </c>
      <c r="B101">
        <v>0.244476</v>
      </c>
      <c r="C101">
        <v>0.207132</v>
      </c>
      <c r="E101">
        <v>0.298111</v>
      </c>
      <c r="F101">
        <v>0.245258</v>
      </c>
      <c r="H101">
        <v>0.299852</v>
      </c>
      <c r="I101">
        <v>0.21524</v>
      </c>
      <c r="L101">
        <v>0.299852</v>
      </c>
      <c r="M101">
        <v>0.21524</v>
      </c>
    </row>
    <row r="102" spans="1:13" ht="12.75">
      <c r="A102">
        <f t="shared" si="1"/>
        <v>98</v>
      </c>
      <c r="B102">
        <v>0.262057</v>
      </c>
      <c r="C102">
        <v>0.22455</v>
      </c>
      <c r="E102">
        <v>0.317432</v>
      </c>
      <c r="F102">
        <v>0.263628</v>
      </c>
      <c r="H102">
        <v>0.315296</v>
      </c>
      <c r="I102">
        <v>0.223947</v>
      </c>
      <c r="L102">
        <v>0.315296</v>
      </c>
      <c r="M102">
        <v>0.223947</v>
      </c>
    </row>
    <row r="103" spans="1:13" ht="12.75">
      <c r="A103">
        <f t="shared" si="1"/>
        <v>99</v>
      </c>
      <c r="B103">
        <v>0.280351</v>
      </c>
      <c r="C103">
        <v>0.242924</v>
      </c>
      <c r="E103">
        <v>0.335655</v>
      </c>
      <c r="F103">
        <v>0.28141</v>
      </c>
      <c r="H103">
        <v>0.330207</v>
      </c>
      <c r="I103">
        <v>0.231387</v>
      </c>
      <c r="L103">
        <v>0.330207</v>
      </c>
      <c r="M103">
        <v>0.231387</v>
      </c>
    </row>
    <row r="104" spans="1:13" ht="12.75">
      <c r="A104">
        <f t="shared" si="1"/>
        <v>100</v>
      </c>
      <c r="B104">
        <v>0.299312</v>
      </c>
      <c r="C104">
        <v>0.262224</v>
      </c>
      <c r="E104">
        <v>0.352438</v>
      </c>
      <c r="F104">
        <v>0.298294</v>
      </c>
      <c r="H104">
        <v>0.344556</v>
      </c>
      <c r="I104">
        <v>0.237467</v>
      </c>
      <c r="L104">
        <v>0.344556</v>
      </c>
      <c r="M104">
        <v>0.237467</v>
      </c>
    </row>
    <row r="105" spans="1:13" ht="12.75">
      <c r="A105">
        <f t="shared" si="1"/>
        <v>101</v>
      </c>
      <c r="B105">
        <v>0.4</v>
      </c>
      <c r="C105">
        <v>0.4</v>
      </c>
      <c r="E105">
        <v>0.37006</v>
      </c>
      <c r="F105">
        <v>0.316192</v>
      </c>
      <c r="H105">
        <v>0.358628</v>
      </c>
      <c r="I105">
        <v>0.244834</v>
      </c>
      <c r="L105">
        <v>0.358628</v>
      </c>
      <c r="M105">
        <v>0.244834</v>
      </c>
    </row>
    <row r="106" spans="1:13" ht="12.75">
      <c r="A106">
        <f t="shared" si="1"/>
        <v>102</v>
      </c>
      <c r="B106">
        <v>0.4</v>
      </c>
      <c r="C106">
        <v>0.4</v>
      </c>
      <c r="E106">
        <v>0.388563</v>
      </c>
      <c r="F106">
        <v>0.335163</v>
      </c>
      <c r="H106">
        <v>0.371685</v>
      </c>
      <c r="I106">
        <v>0.254498</v>
      </c>
      <c r="L106">
        <v>0.371685</v>
      </c>
      <c r="M106">
        <v>0.254498</v>
      </c>
    </row>
    <row r="107" spans="1:13" ht="12.75">
      <c r="A107">
        <f t="shared" si="1"/>
        <v>103</v>
      </c>
      <c r="B107">
        <v>0.4</v>
      </c>
      <c r="C107">
        <v>0.4</v>
      </c>
      <c r="E107">
        <v>0.407991</v>
      </c>
      <c r="F107">
        <v>0.355273</v>
      </c>
      <c r="H107">
        <v>0.38304</v>
      </c>
      <c r="I107">
        <v>0.266044</v>
      </c>
      <c r="L107">
        <v>0.38304</v>
      </c>
      <c r="M107">
        <v>0.266044</v>
      </c>
    </row>
    <row r="108" spans="1:13" ht="12.75">
      <c r="A108">
        <f t="shared" si="1"/>
        <v>104</v>
      </c>
      <c r="B108">
        <v>0.4</v>
      </c>
      <c r="C108">
        <v>0.4</v>
      </c>
      <c r="E108">
        <v>0.42839</v>
      </c>
      <c r="F108">
        <v>0.37659</v>
      </c>
      <c r="H108">
        <v>0.392003</v>
      </c>
      <c r="I108">
        <v>0.279055</v>
      </c>
      <c r="L108">
        <v>0.392003</v>
      </c>
      <c r="M108">
        <v>0.279055</v>
      </c>
    </row>
    <row r="109" spans="1:13" ht="12.75">
      <c r="A109">
        <f t="shared" si="1"/>
        <v>105</v>
      </c>
      <c r="B109">
        <v>0.4</v>
      </c>
      <c r="C109">
        <v>0.4</v>
      </c>
      <c r="E109">
        <v>0.44981</v>
      </c>
      <c r="F109">
        <v>0.399185</v>
      </c>
      <c r="H109">
        <v>0.397886</v>
      </c>
      <c r="I109">
        <v>0.293116</v>
      </c>
      <c r="L109">
        <v>0.397886</v>
      </c>
      <c r="M109">
        <v>0.293116</v>
      </c>
    </row>
    <row r="110" spans="1:13" ht="12.75">
      <c r="A110">
        <f t="shared" si="1"/>
        <v>106</v>
      </c>
      <c r="B110">
        <v>0.4</v>
      </c>
      <c r="C110">
        <v>0.4</v>
      </c>
      <c r="E110">
        <v>0.4723</v>
      </c>
      <c r="F110">
        <v>0.423136</v>
      </c>
      <c r="H110">
        <v>0.4</v>
      </c>
      <c r="I110">
        <v>0.307811</v>
      </c>
      <c r="L110">
        <v>0.4</v>
      </c>
      <c r="M110">
        <v>0.307811</v>
      </c>
    </row>
    <row r="111" spans="1:13" ht="12.75">
      <c r="A111">
        <f t="shared" si="1"/>
        <v>107</v>
      </c>
      <c r="B111">
        <v>0.4</v>
      </c>
      <c r="C111">
        <v>0.4</v>
      </c>
      <c r="E111">
        <v>0.495915</v>
      </c>
      <c r="F111">
        <v>0.448524</v>
      </c>
      <c r="H111">
        <v>0.4</v>
      </c>
      <c r="I111">
        <v>0.322725</v>
      </c>
      <c r="L111">
        <v>0.4</v>
      </c>
      <c r="M111">
        <v>0.322725</v>
      </c>
    </row>
    <row r="112" spans="1:13" ht="12.75">
      <c r="A112">
        <f t="shared" si="1"/>
        <v>108</v>
      </c>
      <c r="B112">
        <v>0.4</v>
      </c>
      <c r="C112">
        <v>0.4</v>
      </c>
      <c r="E112">
        <v>0.520711</v>
      </c>
      <c r="F112">
        <v>0.475436</v>
      </c>
      <c r="H112">
        <v>0.4</v>
      </c>
      <c r="I112">
        <v>0.337441</v>
      </c>
      <c r="L112">
        <v>0.4</v>
      </c>
      <c r="M112">
        <v>0.337441</v>
      </c>
    </row>
    <row r="113" spans="1:13" ht="12.75">
      <c r="A113">
        <f t="shared" si="1"/>
        <v>109</v>
      </c>
      <c r="B113">
        <v>0.4</v>
      </c>
      <c r="C113">
        <v>0.4</v>
      </c>
      <c r="E113">
        <v>0.546747</v>
      </c>
      <c r="F113">
        <v>0.503962</v>
      </c>
      <c r="H113">
        <v>0.4</v>
      </c>
      <c r="I113">
        <v>0.351544</v>
      </c>
      <c r="L113">
        <v>0.4</v>
      </c>
      <c r="M113">
        <v>0.351544</v>
      </c>
    </row>
    <row r="114" spans="1:13" ht="12.75">
      <c r="A114">
        <f t="shared" si="1"/>
        <v>110</v>
      </c>
      <c r="B114">
        <v>0.4</v>
      </c>
      <c r="C114">
        <v>0.4</v>
      </c>
      <c r="E114">
        <v>0.574084</v>
      </c>
      <c r="F114">
        <v>0.534199</v>
      </c>
      <c r="H114">
        <v>0.4</v>
      </c>
      <c r="I114">
        <v>0.364617</v>
      </c>
      <c r="L114">
        <v>0.4</v>
      </c>
      <c r="M114">
        <v>0.364617</v>
      </c>
    </row>
    <row r="115" spans="1:13" ht="12.75">
      <c r="A115">
        <f t="shared" si="1"/>
        <v>111</v>
      </c>
      <c r="B115">
        <v>0.4</v>
      </c>
      <c r="C115">
        <v>0.4</v>
      </c>
      <c r="E115">
        <v>0.602788</v>
      </c>
      <c r="F115">
        <v>0.566251</v>
      </c>
      <c r="H115">
        <v>0.4</v>
      </c>
      <c r="I115">
        <v>0.376246</v>
      </c>
      <c r="L115">
        <v>0.4</v>
      </c>
      <c r="M115">
        <v>0.376246</v>
      </c>
    </row>
    <row r="116" spans="1:13" ht="12.75">
      <c r="A116">
        <f t="shared" si="1"/>
        <v>112</v>
      </c>
      <c r="B116">
        <v>0.4</v>
      </c>
      <c r="C116">
        <v>0.4</v>
      </c>
      <c r="E116">
        <v>0.632928</v>
      </c>
      <c r="F116">
        <v>0.600226</v>
      </c>
      <c r="H116">
        <v>0.4</v>
      </c>
      <c r="I116">
        <v>0.386015</v>
      </c>
      <c r="L116">
        <v>0.4</v>
      </c>
      <c r="M116">
        <v>0.386015</v>
      </c>
    </row>
    <row r="117" spans="1:13" ht="12.75">
      <c r="A117">
        <f t="shared" si="1"/>
        <v>113</v>
      </c>
      <c r="B117">
        <v>0.4</v>
      </c>
      <c r="C117">
        <v>0.4</v>
      </c>
      <c r="E117">
        <v>0.664574</v>
      </c>
      <c r="F117">
        <v>0.63624</v>
      </c>
      <c r="H117">
        <v>0.4</v>
      </c>
      <c r="I117">
        <v>0.393507</v>
      </c>
      <c r="L117">
        <v>0.4</v>
      </c>
      <c r="M117">
        <v>0.393507</v>
      </c>
    </row>
    <row r="118" spans="1:13" ht="12.75">
      <c r="A118">
        <f t="shared" si="1"/>
        <v>114</v>
      </c>
      <c r="B118">
        <v>0.4</v>
      </c>
      <c r="C118">
        <v>0.4</v>
      </c>
      <c r="E118">
        <v>0.697803</v>
      </c>
      <c r="F118">
        <v>0.674414</v>
      </c>
      <c r="H118">
        <v>0.4</v>
      </c>
      <c r="I118">
        <v>0.398308</v>
      </c>
      <c r="L118">
        <v>0.4</v>
      </c>
      <c r="M118">
        <v>0.398308</v>
      </c>
    </row>
    <row r="119" spans="1:13" ht="12.75">
      <c r="A119">
        <f t="shared" si="1"/>
        <v>115</v>
      </c>
      <c r="B119">
        <v>0.4</v>
      </c>
      <c r="C119">
        <v>0.4</v>
      </c>
      <c r="E119">
        <v>0.732693</v>
      </c>
      <c r="F119">
        <v>0.714879</v>
      </c>
      <c r="H119">
        <v>0.4</v>
      </c>
      <c r="I119">
        <v>0.4</v>
      </c>
      <c r="L119">
        <v>0.4</v>
      </c>
      <c r="M119">
        <v>0.4</v>
      </c>
    </row>
    <row r="120" spans="1:13" ht="12.75">
      <c r="A120">
        <f t="shared" si="1"/>
        <v>116</v>
      </c>
      <c r="B120">
        <v>0.4</v>
      </c>
      <c r="C120">
        <v>0.4</v>
      </c>
      <c r="E120">
        <v>0.769327</v>
      </c>
      <c r="F120">
        <v>0.757772</v>
      </c>
      <c r="H120">
        <v>0.4</v>
      </c>
      <c r="I120">
        <v>0.4</v>
      </c>
      <c r="L120">
        <v>0.4</v>
      </c>
      <c r="M120">
        <v>0.4</v>
      </c>
    </row>
    <row r="121" spans="1:13" ht="12.75">
      <c r="A121">
        <f t="shared" si="1"/>
        <v>117</v>
      </c>
      <c r="B121">
        <v>0.4</v>
      </c>
      <c r="C121">
        <v>0.4</v>
      </c>
      <c r="E121">
        <v>0.807794</v>
      </c>
      <c r="F121">
        <v>0.803238</v>
      </c>
      <c r="H121">
        <v>0.4</v>
      </c>
      <c r="I121">
        <v>0.4</v>
      </c>
      <c r="L121">
        <v>0.4</v>
      </c>
      <c r="M121">
        <v>0.4</v>
      </c>
    </row>
    <row r="122" spans="1:13" ht="12.75">
      <c r="A122">
        <f t="shared" si="1"/>
        <v>118</v>
      </c>
      <c r="B122">
        <v>0.4</v>
      </c>
      <c r="C122">
        <v>0.4</v>
      </c>
      <c r="E122">
        <v>0.848183</v>
      </c>
      <c r="F122">
        <v>0.848183</v>
      </c>
      <c r="H122">
        <v>0.4</v>
      </c>
      <c r="I122">
        <v>0.4</v>
      </c>
      <c r="L122">
        <v>0.4</v>
      </c>
      <c r="M122">
        <v>0.4</v>
      </c>
    </row>
    <row r="123" spans="1:13" ht="12.75">
      <c r="A123">
        <f t="shared" si="1"/>
        <v>119</v>
      </c>
      <c r="B123">
        <v>0.4</v>
      </c>
      <c r="C123">
        <v>0.4</v>
      </c>
      <c r="E123">
        <v>0.890592</v>
      </c>
      <c r="F123">
        <v>0.890592</v>
      </c>
      <c r="H123">
        <v>0.4</v>
      </c>
      <c r="I123">
        <v>0.4</v>
      </c>
      <c r="L123">
        <v>0.4</v>
      </c>
      <c r="M123">
        <v>0.4</v>
      </c>
    </row>
    <row r="124" spans="1:13" ht="12.75">
      <c r="A124">
        <f t="shared" si="1"/>
        <v>120</v>
      </c>
      <c r="B124">
        <v>1</v>
      </c>
      <c r="C124">
        <v>1</v>
      </c>
      <c r="E124">
        <v>0.935122</v>
      </c>
      <c r="F124">
        <v>0.935122</v>
      </c>
      <c r="H124">
        <v>1</v>
      </c>
      <c r="I124">
        <v>1</v>
      </c>
      <c r="L124">
        <v>1</v>
      </c>
      <c r="M124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L253"/>
  <sheetViews>
    <sheetView zoomScalePageLayoutView="0" workbookViewId="0" topLeftCell="A1">
      <selection activeCell="F2" sqref="F2:H3"/>
    </sheetView>
  </sheetViews>
  <sheetFormatPr defaultColWidth="9.140625" defaultRowHeight="12.75"/>
  <cols>
    <col min="6" max="6" width="9.00390625" style="0" bestFit="1" customWidth="1"/>
  </cols>
  <sheetData>
    <row r="2" spans="3:7" ht="12.75">
      <c r="C2" s="23" t="s">
        <v>33</v>
      </c>
      <c r="G2" s="23" t="s">
        <v>35</v>
      </c>
    </row>
    <row r="3" spans="3:7" ht="12.75">
      <c r="C3" s="23" t="s">
        <v>34</v>
      </c>
      <c r="G3" s="23" t="s">
        <v>34</v>
      </c>
    </row>
    <row r="5" spans="2:8" ht="12.75">
      <c r="B5" s="5" t="s">
        <v>4</v>
      </c>
      <c r="C5" s="5" t="s">
        <v>32</v>
      </c>
      <c r="D5" s="5" t="s">
        <v>31</v>
      </c>
      <c r="F5" s="5" t="s">
        <v>4</v>
      </c>
      <c r="G5" s="5" t="s">
        <v>32</v>
      </c>
      <c r="H5" s="5" t="s">
        <v>31</v>
      </c>
    </row>
    <row r="6" spans="2:8" ht="15">
      <c r="B6" s="25">
        <v>5</v>
      </c>
      <c r="C6" s="26">
        <v>76.6</v>
      </c>
      <c r="D6" s="26">
        <v>80.7</v>
      </c>
      <c r="E6" s="26"/>
      <c r="F6" s="27">
        <v>5</v>
      </c>
      <c r="G6" s="26">
        <v>70.49</v>
      </c>
      <c r="H6" s="26">
        <v>75.54</v>
      </c>
    </row>
    <row r="7" spans="2:8" ht="15">
      <c r="B7" s="25">
        <v>6</v>
      </c>
      <c r="C7" s="26">
        <v>75.6</v>
      </c>
      <c r="D7" s="26">
        <v>79.7</v>
      </c>
      <c r="E7" s="26"/>
      <c r="F7" s="27">
        <v>6</v>
      </c>
      <c r="G7" s="26">
        <v>69.5</v>
      </c>
      <c r="H7" s="26">
        <v>74.55</v>
      </c>
    </row>
    <row r="8" spans="2:8" ht="15">
      <c r="B8" s="25">
        <v>7</v>
      </c>
      <c r="C8" s="26">
        <v>74.7</v>
      </c>
      <c r="D8" s="26">
        <v>78.7</v>
      </c>
      <c r="E8" s="26"/>
      <c r="F8" s="27">
        <v>7</v>
      </c>
      <c r="G8" s="26">
        <v>68.52</v>
      </c>
      <c r="H8" s="26">
        <v>73.56</v>
      </c>
    </row>
    <row r="9" spans="2:8" ht="15">
      <c r="B9" s="25">
        <v>8</v>
      </c>
      <c r="C9" s="26">
        <v>73.7</v>
      </c>
      <c r="D9" s="26">
        <v>77.7</v>
      </c>
      <c r="E9" s="26"/>
      <c r="F9" s="27">
        <v>8</v>
      </c>
      <c r="G9" s="26">
        <v>67.53</v>
      </c>
      <c r="H9" s="26">
        <v>72.57</v>
      </c>
    </row>
    <row r="10" spans="2:8" ht="15">
      <c r="B10" s="25">
        <v>9</v>
      </c>
      <c r="C10" s="26">
        <v>72.7</v>
      </c>
      <c r="D10" s="26">
        <v>76.7</v>
      </c>
      <c r="E10" s="26"/>
      <c r="F10" s="27">
        <v>9</v>
      </c>
      <c r="G10" s="26">
        <v>66.54</v>
      </c>
      <c r="H10" s="26">
        <v>71.58</v>
      </c>
    </row>
    <row r="11" spans="2:8" ht="15">
      <c r="B11" s="25">
        <v>10</v>
      </c>
      <c r="C11" s="26">
        <v>71.7</v>
      </c>
      <c r="D11" s="26">
        <v>75.7</v>
      </c>
      <c r="E11" s="26"/>
      <c r="F11" s="27">
        <v>10</v>
      </c>
      <c r="G11" s="26">
        <v>65.55</v>
      </c>
      <c r="H11" s="26">
        <v>70.58</v>
      </c>
    </row>
    <row r="12" spans="2:8" ht="15">
      <c r="B12" s="25">
        <v>11</v>
      </c>
      <c r="C12" s="26">
        <v>70.8</v>
      </c>
      <c r="D12" s="26">
        <v>74.7</v>
      </c>
      <c r="E12" s="26"/>
      <c r="F12" s="27">
        <v>11</v>
      </c>
      <c r="G12" s="26">
        <v>64.55</v>
      </c>
      <c r="H12" s="26">
        <v>69.59</v>
      </c>
    </row>
    <row r="13" spans="2:8" ht="15">
      <c r="B13" s="25">
        <v>12</v>
      </c>
      <c r="C13" s="26">
        <v>69.8</v>
      </c>
      <c r="D13" s="26">
        <v>73.7</v>
      </c>
      <c r="E13" s="26"/>
      <c r="F13" s="27">
        <v>12</v>
      </c>
      <c r="G13" s="26">
        <v>63.56</v>
      </c>
      <c r="H13" s="26">
        <v>68.6</v>
      </c>
    </row>
    <row r="14" spans="2:8" ht="15">
      <c r="B14" s="25">
        <v>13</v>
      </c>
      <c r="C14" s="26">
        <v>68.8</v>
      </c>
      <c r="D14" s="26">
        <v>72.8</v>
      </c>
      <c r="E14" s="26"/>
      <c r="F14" s="27">
        <v>13</v>
      </c>
      <c r="G14" s="26">
        <v>62.57</v>
      </c>
      <c r="H14" s="26">
        <v>67.61</v>
      </c>
    </row>
    <row r="15" spans="2:8" ht="15">
      <c r="B15" s="25">
        <v>14</v>
      </c>
      <c r="C15" s="26">
        <v>67.8</v>
      </c>
      <c r="D15" s="26">
        <v>71.8</v>
      </c>
      <c r="E15" s="26"/>
      <c r="F15" s="27">
        <v>14</v>
      </c>
      <c r="G15" s="26">
        <v>61.59</v>
      </c>
      <c r="H15" s="26">
        <v>66.62</v>
      </c>
    </row>
    <row r="16" spans="2:8" ht="15">
      <c r="B16" s="25">
        <v>15</v>
      </c>
      <c r="C16" s="26">
        <v>66.9</v>
      </c>
      <c r="D16" s="26">
        <v>70.8</v>
      </c>
      <c r="E16" s="26"/>
      <c r="F16" s="27">
        <v>15</v>
      </c>
      <c r="G16" s="26">
        <v>60.61</v>
      </c>
      <c r="H16" s="26">
        <v>65.64</v>
      </c>
    </row>
    <row r="17" spans="2:8" ht="15">
      <c r="B17" s="25">
        <v>16</v>
      </c>
      <c r="C17" s="26">
        <v>65.9</v>
      </c>
      <c r="D17" s="26">
        <v>69.8</v>
      </c>
      <c r="E17" s="26"/>
      <c r="F17" s="27">
        <v>16</v>
      </c>
      <c r="G17" s="26">
        <v>59.65</v>
      </c>
      <c r="H17" s="26">
        <v>64.66</v>
      </c>
    </row>
    <row r="18" spans="2:8" ht="15">
      <c r="B18" s="25">
        <v>17</v>
      </c>
      <c r="C18" s="26">
        <v>64.9</v>
      </c>
      <c r="D18" s="26">
        <v>68.8</v>
      </c>
      <c r="E18" s="26"/>
      <c r="F18" s="27">
        <v>17</v>
      </c>
      <c r="G18" s="26">
        <v>58.7</v>
      </c>
      <c r="H18" s="26">
        <v>63.68</v>
      </c>
    </row>
    <row r="19" spans="2:8" ht="15">
      <c r="B19" s="25">
        <v>18</v>
      </c>
      <c r="C19" s="26">
        <v>63.9</v>
      </c>
      <c r="D19" s="26">
        <v>67.8</v>
      </c>
      <c r="E19" s="26"/>
      <c r="F19" s="27">
        <v>18</v>
      </c>
      <c r="G19" s="26">
        <v>57.75</v>
      </c>
      <c r="H19" s="26">
        <v>62.71</v>
      </c>
    </row>
    <row r="20" spans="2:8" ht="15">
      <c r="B20" s="25">
        <v>19</v>
      </c>
      <c r="C20" s="26">
        <v>63</v>
      </c>
      <c r="D20" s="26">
        <v>66.8</v>
      </c>
      <c r="E20" s="26"/>
      <c r="F20" s="27">
        <v>19</v>
      </c>
      <c r="G20" s="26">
        <v>56.81</v>
      </c>
      <c r="H20" s="26">
        <v>61.74</v>
      </c>
    </row>
    <row r="21" spans="2:8" ht="15">
      <c r="B21" s="25">
        <v>20</v>
      </c>
      <c r="C21" s="26">
        <v>62</v>
      </c>
      <c r="D21" s="26">
        <v>65.8</v>
      </c>
      <c r="E21" s="26"/>
      <c r="F21" s="27">
        <v>20</v>
      </c>
      <c r="G21" s="26">
        <v>55.88</v>
      </c>
      <c r="H21" s="26">
        <v>60.76</v>
      </c>
    </row>
    <row r="22" spans="2:8" ht="15">
      <c r="B22" s="25">
        <v>21</v>
      </c>
      <c r="C22" s="26">
        <v>61</v>
      </c>
      <c r="D22" s="26">
        <v>64.9</v>
      </c>
      <c r="E22" s="26"/>
      <c r="F22" s="27">
        <v>21</v>
      </c>
      <c r="G22" s="26">
        <v>54.95</v>
      </c>
      <c r="H22" s="26">
        <v>59.79</v>
      </c>
    </row>
    <row r="23" spans="2:8" ht="15">
      <c r="B23" s="25">
        <v>22</v>
      </c>
      <c r="C23" s="26">
        <v>60.1</v>
      </c>
      <c r="D23" s="26">
        <v>63.9</v>
      </c>
      <c r="E23" s="26"/>
      <c r="F23" s="27">
        <v>22</v>
      </c>
      <c r="G23" s="26">
        <v>54.02</v>
      </c>
      <c r="H23" s="26">
        <v>58.82</v>
      </c>
    </row>
    <row r="24" spans="2:8" ht="15">
      <c r="B24" s="25">
        <v>23</v>
      </c>
      <c r="C24" s="26">
        <v>59.1</v>
      </c>
      <c r="D24" s="26">
        <v>62.9</v>
      </c>
      <c r="E24" s="26"/>
      <c r="F24" s="27">
        <v>23</v>
      </c>
      <c r="G24" s="26">
        <v>53.1</v>
      </c>
      <c r="H24" s="26">
        <v>57.84</v>
      </c>
    </row>
    <row r="25" spans="2:8" ht="15">
      <c r="B25" s="25">
        <v>24</v>
      </c>
      <c r="C25" s="26">
        <v>58.1</v>
      </c>
      <c r="D25" s="26">
        <v>61.9</v>
      </c>
      <c r="E25" s="26"/>
      <c r="F25" s="27">
        <v>24</v>
      </c>
      <c r="G25" s="26">
        <v>52.17</v>
      </c>
      <c r="H25" s="26">
        <v>56.87</v>
      </c>
    </row>
    <row r="26" spans="2:8" ht="15">
      <c r="B26" s="25">
        <v>25</v>
      </c>
      <c r="C26" s="26">
        <v>57.2</v>
      </c>
      <c r="D26" s="26">
        <v>60.9</v>
      </c>
      <c r="E26" s="26"/>
      <c r="F26" s="27">
        <v>25</v>
      </c>
      <c r="G26" s="26">
        <v>51.25</v>
      </c>
      <c r="H26" s="26">
        <v>55.9</v>
      </c>
    </row>
    <row r="27" spans="2:8" ht="15">
      <c r="B27" s="25">
        <v>26</v>
      </c>
      <c r="C27" s="26">
        <v>56.2</v>
      </c>
      <c r="D27" s="26">
        <v>60</v>
      </c>
      <c r="E27" s="26"/>
      <c r="F27" s="27">
        <v>26</v>
      </c>
      <c r="G27" s="26">
        <v>50.32</v>
      </c>
      <c r="H27" s="26">
        <v>54.93</v>
      </c>
    </row>
    <row r="28" spans="2:8" ht="15">
      <c r="B28" s="25">
        <v>27</v>
      </c>
      <c r="C28" s="26">
        <v>55.2</v>
      </c>
      <c r="D28" s="26">
        <v>59</v>
      </c>
      <c r="E28" s="26"/>
      <c r="F28" s="27">
        <v>27</v>
      </c>
      <c r="G28" s="26">
        <v>49.38</v>
      </c>
      <c r="H28" s="26">
        <v>53.96</v>
      </c>
    </row>
    <row r="29" spans="2:8" ht="15">
      <c r="B29" s="25">
        <v>28</v>
      </c>
      <c r="C29" s="26">
        <v>54.3</v>
      </c>
      <c r="D29" s="26">
        <v>58</v>
      </c>
      <c r="E29" s="26"/>
      <c r="F29" s="27">
        <v>28</v>
      </c>
      <c r="G29" s="26">
        <v>48.45</v>
      </c>
      <c r="H29" s="26">
        <v>52.99</v>
      </c>
    </row>
    <row r="30" spans="2:8" ht="15">
      <c r="B30" s="25">
        <v>29</v>
      </c>
      <c r="C30" s="26">
        <v>53.3</v>
      </c>
      <c r="D30" s="26">
        <v>57</v>
      </c>
      <c r="E30" s="26"/>
      <c r="F30" s="27">
        <v>29</v>
      </c>
      <c r="G30" s="26">
        <v>47.52</v>
      </c>
      <c r="H30" s="26">
        <v>52.02</v>
      </c>
    </row>
    <row r="31" spans="2:8" ht="15">
      <c r="B31" s="25">
        <v>30</v>
      </c>
      <c r="C31" s="26">
        <v>52.3</v>
      </c>
      <c r="D31" s="26">
        <v>56</v>
      </c>
      <c r="E31" s="26"/>
      <c r="F31" s="27">
        <v>30</v>
      </c>
      <c r="G31" s="26">
        <v>46.58</v>
      </c>
      <c r="H31" s="26">
        <v>51.05</v>
      </c>
    </row>
    <row r="32" spans="2:8" ht="15">
      <c r="B32" s="25">
        <v>31</v>
      </c>
      <c r="C32" s="26">
        <v>51.4</v>
      </c>
      <c r="D32" s="26">
        <v>55.1</v>
      </c>
      <c r="E32" s="26"/>
      <c r="F32" s="27">
        <v>31</v>
      </c>
      <c r="G32" s="26">
        <v>45.64</v>
      </c>
      <c r="H32" s="26">
        <v>50.08</v>
      </c>
    </row>
    <row r="33" spans="2:8" ht="15">
      <c r="B33" s="25">
        <v>32</v>
      </c>
      <c r="C33" s="26">
        <v>50.4</v>
      </c>
      <c r="D33" s="26">
        <v>54.1</v>
      </c>
      <c r="E33" s="26"/>
      <c r="F33" s="27">
        <v>32</v>
      </c>
      <c r="G33" s="26">
        <v>44.7</v>
      </c>
      <c r="H33" s="26">
        <v>49.11</v>
      </c>
    </row>
    <row r="34" spans="2:8" ht="15">
      <c r="B34" s="25">
        <v>33</v>
      </c>
      <c r="C34" s="26">
        <v>49.5</v>
      </c>
      <c r="D34" s="26">
        <v>53.1</v>
      </c>
      <c r="E34" s="26"/>
      <c r="F34" s="27">
        <v>33</v>
      </c>
      <c r="G34" s="26">
        <v>43.76</v>
      </c>
      <c r="H34" s="26">
        <v>48.14</v>
      </c>
    </row>
    <row r="35" spans="2:8" ht="15">
      <c r="B35" s="25">
        <v>34</v>
      </c>
      <c r="C35" s="26">
        <v>48.5</v>
      </c>
      <c r="D35" s="26">
        <v>52.1</v>
      </c>
      <c r="E35" s="26"/>
      <c r="F35" s="27">
        <v>34</v>
      </c>
      <c r="G35" s="26">
        <v>42.83</v>
      </c>
      <c r="H35" s="26">
        <v>47.18</v>
      </c>
    </row>
    <row r="36" spans="2:8" ht="15">
      <c r="B36" s="25">
        <v>35</v>
      </c>
      <c r="C36" s="26">
        <v>47.5</v>
      </c>
      <c r="D36" s="26">
        <v>51.2</v>
      </c>
      <c r="E36" s="26"/>
      <c r="F36" s="27">
        <v>35</v>
      </c>
      <c r="G36" s="26">
        <v>41.89</v>
      </c>
      <c r="H36" s="26">
        <v>46.22</v>
      </c>
    </row>
    <row r="37" spans="2:8" ht="15">
      <c r="B37" s="25">
        <v>36</v>
      </c>
      <c r="C37" s="26">
        <v>46.6</v>
      </c>
      <c r="D37" s="26">
        <v>50.2</v>
      </c>
      <c r="E37" s="26"/>
      <c r="F37" s="27">
        <v>36</v>
      </c>
      <c r="G37" s="26">
        <v>40.96</v>
      </c>
      <c r="H37" s="26">
        <v>45.26</v>
      </c>
    </row>
    <row r="38" spans="2:8" ht="15">
      <c r="B38" s="25">
        <v>37</v>
      </c>
      <c r="C38" s="26">
        <v>45.6</v>
      </c>
      <c r="D38" s="26">
        <v>49.2</v>
      </c>
      <c r="E38" s="26"/>
      <c r="F38" s="27">
        <v>37</v>
      </c>
      <c r="G38" s="26">
        <v>40.04</v>
      </c>
      <c r="H38" s="26">
        <v>44.3</v>
      </c>
    </row>
    <row r="39" spans="2:8" ht="15">
      <c r="B39" s="25">
        <v>38</v>
      </c>
      <c r="C39" s="26">
        <v>44.6</v>
      </c>
      <c r="D39" s="26">
        <v>48.2</v>
      </c>
      <c r="E39" s="26"/>
      <c r="F39" s="27">
        <v>38</v>
      </c>
      <c r="G39" s="26">
        <v>39.11</v>
      </c>
      <c r="H39" s="26">
        <v>43.35</v>
      </c>
    </row>
    <row r="40" spans="2:8" ht="15">
      <c r="B40" s="25">
        <v>39</v>
      </c>
      <c r="C40" s="26">
        <v>43.7</v>
      </c>
      <c r="D40" s="26">
        <v>47.3</v>
      </c>
      <c r="E40" s="26"/>
      <c r="F40" s="27">
        <v>39</v>
      </c>
      <c r="G40" s="26">
        <v>38.19</v>
      </c>
      <c r="H40" s="26">
        <v>42.4</v>
      </c>
    </row>
    <row r="41" spans="2:8" ht="15">
      <c r="B41" s="25">
        <v>40</v>
      </c>
      <c r="C41" s="26">
        <v>42.7</v>
      </c>
      <c r="D41" s="26">
        <v>46.3</v>
      </c>
      <c r="E41" s="26"/>
      <c r="F41" s="27">
        <v>40</v>
      </c>
      <c r="G41" s="26">
        <v>37.28</v>
      </c>
      <c r="H41" s="26">
        <v>41.46</v>
      </c>
    </row>
    <row r="42" spans="2:8" ht="15">
      <c r="B42" s="25">
        <v>41</v>
      </c>
      <c r="C42" s="26">
        <v>41.7</v>
      </c>
      <c r="D42" s="26">
        <v>45.3</v>
      </c>
      <c r="E42" s="26"/>
      <c r="F42" s="27">
        <v>41</v>
      </c>
      <c r="G42" s="26">
        <v>36.36</v>
      </c>
      <c r="H42" s="26">
        <v>40.52</v>
      </c>
    </row>
    <row r="43" spans="2:8" ht="15">
      <c r="B43" s="25">
        <v>42</v>
      </c>
      <c r="C43" s="26">
        <v>40.8</v>
      </c>
      <c r="D43" s="26">
        <v>44.3</v>
      </c>
      <c r="E43" s="26"/>
      <c r="F43" s="27">
        <v>42</v>
      </c>
      <c r="G43" s="26">
        <v>35.46</v>
      </c>
      <c r="H43" s="26">
        <v>39.58</v>
      </c>
    </row>
    <row r="44" spans="2:8" ht="15">
      <c r="B44" s="25">
        <v>43</v>
      </c>
      <c r="C44" s="26">
        <v>39.8</v>
      </c>
      <c r="D44" s="26">
        <v>43.4</v>
      </c>
      <c r="E44" s="26"/>
      <c r="F44" s="27">
        <v>43</v>
      </c>
      <c r="G44" s="26">
        <v>34.56</v>
      </c>
      <c r="H44" s="26">
        <v>38.65</v>
      </c>
    </row>
    <row r="45" spans="2:8" ht="15">
      <c r="B45" s="25">
        <v>44</v>
      </c>
      <c r="C45" s="26">
        <v>38.9</v>
      </c>
      <c r="D45" s="26">
        <v>42.4</v>
      </c>
      <c r="E45" s="26"/>
      <c r="F45" s="27">
        <v>44</v>
      </c>
      <c r="G45" s="26">
        <v>33.67</v>
      </c>
      <c r="H45" s="26">
        <v>37.72</v>
      </c>
    </row>
    <row r="46" spans="2:8" ht="15">
      <c r="B46" s="25">
        <v>45</v>
      </c>
      <c r="C46" s="26">
        <v>37.9</v>
      </c>
      <c r="D46" s="26">
        <v>41.4</v>
      </c>
      <c r="E46" s="26"/>
      <c r="F46" s="27">
        <v>45</v>
      </c>
      <c r="G46" s="26">
        <v>32.78</v>
      </c>
      <c r="H46" s="26">
        <v>36.8</v>
      </c>
    </row>
    <row r="47" spans="2:8" ht="15">
      <c r="B47" s="25">
        <v>46</v>
      </c>
      <c r="C47" s="26">
        <v>37</v>
      </c>
      <c r="D47" s="26">
        <v>40.5</v>
      </c>
      <c r="E47" s="26"/>
      <c r="F47" s="27">
        <v>46</v>
      </c>
      <c r="G47" s="26">
        <v>31.9</v>
      </c>
      <c r="H47" s="26">
        <v>35.88</v>
      </c>
    </row>
    <row r="48" spans="2:8" ht="15">
      <c r="B48" s="25">
        <v>47</v>
      </c>
      <c r="C48" s="26">
        <v>36.1</v>
      </c>
      <c r="D48" s="26">
        <v>39.5</v>
      </c>
      <c r="E48" s="26"/>
      <c r="F48" s="27">
        <v>47</v>
      </c>
      <c r="G48" s="26">
        <v>31.03</v>
      </c>
      <c r="H48" s="26">
        <v>34.96</v>
      </c>
    </row>
    <row r="49" spans="2:8" ht="15">
      <c r="B49" s="25">
        <v>48</v>
      </c>
      <c r="C49" s="26">
        <v>35.2</v>
      </c>
      <c r="D49" s="26">
        <v>38.6</v>
      </c>
      <c r="E49" s="26"/>
      <c r="F49" s="27">
        <v>48</v>
      </c>
      <c r="G49" s="26">
        <v>30.17</v>
      </c>
      <c r="H49" s="26">
        <v>34.06</v>
      </c>
    </row>
    <row r="50" spans="2:8" ht="15">
      <c r="B50" s="25">
        <v>49</v>
      </c>
      <c r="C50" s="26">
        <v>34.2</v>
      </c>
      <c r="D50" s="26">
        <v>37.6</v>
      </c>
      <c r="E50" s="26"/>
      <c r="F50" s="27">
        <v>49</v>
      </c>
      <c r="G50" s="26">
        <v>29.31</v>
      </c>
      <c r="H50" s="26">
        <v>33.15</v>
      </c>
    </row>
    <row r="51" spans="2:12" ht="15">
      <c r="B51" s="25">
        <v>50</v>
      </c>
      <c r="C51" s="26">
        <v>33.3</v>
      </c>
      <c r="D51" s="26">
        <v>36.7</v>
      </c>
      <c r="E51" s="26"/>
      <c r="F51" s="27">
        <v>50</v>
      </c>
      <c r="G51" s="26">
        <v>28.46</v>
      </c>
      <c r="H51" s="26">
        <v>32.25</v>
      </c>
      <c r="L51" s="24"/>
    </row>
    <row r="52" spans="2:8" ht="15">
      <c r="B52" s="25">
        <v>51</v>
      </c>
      <c r="C52" s="26">
        <v>32.4</v>
      </c>
      <c r="D52" s="26">
        <v>35.7</v>
      </c>
      <c r="E52" s="26"/>
      <c r="F52" s="27">
        <v>51</v>
      </c>
      <c r="G52" s="26">
        <v>27.62</v>
      </c>
      <c r="H52" s="26">
        <v>31.35</v>
      </c>
    </row>
    <row r="53" spans="2:8" ht="15">
      <c r="B53" s="25">
        <v>52</v>
      </c>
      <c r="C53" s="26">
        <v>31.5</v>
      </c>
      <c r="D53" s="26">
        <v>34.8</v>
      </c>
      <c r="E53" s="26"/>
      <c r="F53" s="27">
        <v>52</v>
      </c>
      <c r="G53" s="26">
        <v>26.79</v>
      </c>
      <c r="H53" s="26">
        <v>30.46</v>
      </c>
    </row>
    <row r="54" spans="2:8" ht="15">
      <c r="B54" s="25">
        <v>53</v>
      </c>
      <c r="C54" s="26">
        <v>30.7</v>
      </c>
      <c r="D54" s="26">
        <v>33.8</v>
      </c>
      <c r="E54" s="26"/>
      <c r="F54" s="27">
        <v>53</v>
      </c>
      <c r="G54" s="26">
        <v>25.96</v>
      </c>
      <c r="H54" s="26">
        <v>29.57</v>
      </c>
    </row>
    <row r="55" spans="2:8" ht="15">
      <c r="B55" s="25">
        <v>54</v>
      </c>
      <c r="C55" s="26">
        <v>29.8</v>
      </c>
      <c r="D55" s="26">
        <v>32.9</v>
      </c>
      <c r="E55" s="26"/>
      <c r="F55" s="27">
        <v>54</v>
      </c>
      <c r="G55" s="26">
        <v>25.14</v>
      </c>
      <c r="H55" s="26">
        <v>28.68</v>
      </c>
    </row>
    <row r="56" spans="2:8" ht="15">
      <c r="B56" s="25">
        <v>55</v>
      </c>
      <c r="C56" s="26">
        <v>28.9</v>
      </c>
      <c r="D56" s="26">
        <v>32</v>
      </c>
      <c r="E56" s="26"/>
      <c r="F56" s="27">
        <v>55</v>
      </c>
      <c r="G56" s="26">
        <v>24.33</v>
      </c>
      <c r="H56" s="26">
        <v>27.81</v>
      </c>
    </row>
    <row r="57" spans="2:8" ht="15">
      <c r="B57" s="25">
        <v>56</v>
      </c>
      <c r="C57" s="26">
        <v>28</v>
      </c>
      <c r="D57" s="26">
        <v>31.1</v>
      </c>
      <c r="E57" s="26"/>
      <c r="F57" s="27">
        <v>56</v>
      </c>
      <c r="G57" s="26">
        <v>23.52</v>
      </c>
      <c r="H57" s="26">
        <v>26.94</v>
      </c>
    </row>
    <row r="58" spans="2:8" ht="15">
      <c r="B58" s="25">
        <v>57</v>
      </c>
      <c r="C58" s="26">
        <v>27.2</v>
      </c>
      <c r="D58" s="26">
        <v>30.1</v>
      </c>
      <c r="E58" s="26"/>
      <c r="F58" s="27">
        <v>57</v>
      </c>
      <c r="G58" s="26">
        <v>22.71</v>
      </c>
      <c r="H58" s="26">
        <v>26.07</v>
      </c>
    </row>
    <row r="59" spans="2:8" ht="15">
      <c r="B59" s="25">
        <v>58</v>
      </c>
      <c r="C59" s="26">
        <v>26.3</v>
      </c>
      <c r="D59" s="26">
        <v>29.2</v>
      </c>
      <c r="E59" s="26"/>
      <c r="F59" s="27">
        <v>58</v>
      </c>
      <c r="G59" s="26">
        <v>21.92</v>
      </c>
      <c r="H59" s="26">
        <v>25.22</v>
      </c>
    </row>
    <row r="60" spans="2:8" ht="15">
      <c r="B60" s="25">
        <v>59</v>
      </c>
      <c r="C60" s="26">
        <v>25.4</v>
      </c>
      <c r="D60" s="26">
        <v>28.3</v>
      </c>
      <c r="E60" s="26"/>
      <c r="F60" s="27">
        <v>59</v>
      </c>
      <c r="G60" s="26">
        <v>21.13</v>
      </c>
      <c r="H60" s="26">
        <v>24.37</v>
      </c>
    </row>
    <row r="61" spans="2:8" ht="15">
      <c r="B61" s="25">
        <v>60</v>
      </c>
      <c r="C61" s="26">
        <v>24.6</v>
      </c>
      <c r="D61" s="26">
        <v>27.4</v>
      </c>
      <c r="E61" s="26"/>
      <c r="F61" s="27">
        <v>60</v>
      </c>
      <c r="G61" s="26">
        <v>20.36</v>
      </c>
      <c r="H61" s="26">
        <v>23.53</v>
      </c>
    </row>
    <row r="62" spans="2:8" ht="15">
      <c r="B62" s="25">
        <v>61</v>
      </c>
      <c r="C62" s="26">
        <v>23.7</v>
      </c>
      <c r="D62" s="26">
        <v>26.5</v>
      </c>
      <c r="E62" s="26"/>
      <c r="F62" s="27">
        <v>61</v>
      </c>
      <c r="G62" s="26">
        <v>19.6</v>
      </c>
      <c r="H62" s="26">
        <v>22.71</v>
      </c>
    </row>
    <row r="63" spans="2:8" ht="15">
      <c r="B63" s="25">
        <v>62</v>
      </c>
      <c r="C63" s="26">
        <v>22.9</v>
      </c>
      <c r="D63" s="26">
        <v>25.6</v>
      </c>
      <c r="E63" s="26"/>
      <c r="F63" s="27">
        <v>62</v>
      </c>
      <c r="G63" s="26">
        <v>18.85</v>
      </c>
      <c r="H63" s="26">
        <v>21.89</v>
      </c>
    </row>
    <row r="64" spans="2:8" ht="15">
      <c r="B64" s="25">
        <v>63</v>
      </c>
      <c r="C64" s="26">
        <v>22.1</v>
      </c>
      <c r="D64" s="26">
        <v>24.8</v>
      </c>
      <c r="E64" s="26"/>
      <c r="F64" s="27">
        <v>63</v>
      </c>
      <c r="G64" s="26">
        <v>18.11</v>
      </c>
      <c r="H64" s="26">
        <v>21.08</v>
      </c>
    </row>
    <row r="65" spans="2:8" ht="15">
      <c r="B65" s="25">
        <v>64</v>
      </c>
      <c r="C65" s="26">
        <v>21.3</v>
      </c>
      <c r="D65" s="26">
        <v>23.9</v>
      </c>
      <c r="E65" s="26"/>
      <c r="F65" s="27">
        <v>64</v>
      </c>
      <c r="G65" s="26">
        <v>17.38</v>
      </c>
      <c r="H65" s="26">
        <v>20.29</v>
      </c>
    </row>
    <row r="66" spans="2:8" ht="15">
      <c r="B66" s="25">
        <v>65</v>
      </c>
      <c r="C66" s="26">
        <v>20.4</v>
      </c>
      <c r="D66" s="26">
        <v>23</v>
      </c>
      <c r="E66" s="26"/>
      <c r="F66" s="27">
        <v>65</v>
      </c>
      <c r="G66" s="26">
        <v>16.67</v>
      </c>
      <c r="H66" s="26">
        <v>19.5</v>
      </c>
    </row>
    <row r="67" spans="2:8" ht="15">
      <c r="B67" s="25">
        <v>66</v>
      </c>
      <c r="C67" s="26">
        <v>19.6</v>
      </c>
      <c r="D67" s="26">
        <v>22.2</v>
      </c>
      <c r="E67" s="26"/>
      <c r="F67" s="27">
        <v>66</v>
      </c>
      <c r="G67" s="26">
        <v>15.96</v>
      </c>
      <c r="H67" s="26">
        <v>18.72</v>
      </c>
    </row>
    <row r="68" spans="2:8" ht="15">
      <c r="B68" s="25">
        <v>67</v>
      </c>
      <c r="C68" s="26">
        <v>18.9</v>
      </c>
      <c r="D68" s="26">
        <v>21.3</v>
      </c>
      <c r="E68" s="26"/>
      <c r="F68" s="27">
        <v>67</v>
      </c>
      <c r="G68" s="26">
        <v>15.27</v>
      </c>
      <c r="H68" s="26">
        <v>17.95</v>
      </c>
    </row>
    <row r="69" spans="2:8" ht="15">
      <c r="B69" s="25">
        <v>68</v>
      </c>
      <c r="C69" s="26">
        <v>18.1</v>
      </c>
      <c r="D69" s="26">
        <v>20.5</v>
      </c>
      <c r="E69" s="26"/>
      <c r="F69" s="27">
        <v>68</v>
      </c>
      <c r="G69" s="26">
        <v>14.59</v>
      </c>
      <c r="H69" s="26">
        <v>17.19</v>
      </c>
    </row>
    <row r="70" spans="2:8" ht="15">
      <c r="B70" s="25">
        <v>69</v>
      </c>
      <c r="C70" s="26">
        <v>17.3</v>
      </c>
      <c r="D70" s="26">
        <v>19.6</v>
      </c>
      <c r="E70" s="26"/>
      <c r="F70" s="27">
        <v>69</v>
      </c>
      <c r="G70" s="26">
        <v>13.93</v>
      </c>
      <c r="H70" s="26">
        <v>16.45</v>
      </c>
    </row>
    <row r="71" spans="2:8" ht="15">
      <c r="B71" s="25">
        <v>70</v>
      </c>
      <c r="C71" s="26">
        <v>16.6</v>
      </c>
      <c r="D71" s="26">
        <v>18.8</v>
      </c>
      <c r="E71" s="26"/>
      <c r="F71" s="27">
        <v>70</v>
      </c>
      <c r="G71" s="26">
        <v>13.27</v>
      </c>
      <c r="H71" s="26">
        <v>15.72</v>
      </c>
    </row>
    <row r="72" spans="2:8" ht="15">
      <c r="B72" s="25">
        <v>71</v>
      </c>
      <c r="C72" s="26">
        <v>15.9</v>
      </c>
      <c r="D72" s="26">
        <v>18</v>
      </c>
      <c r="E72" s="26"/>
      <c r="F72" s="27">
        <v>71</v>
      </c>
      <c r="G72" s="26">
        <v>12.64</v>
      </c>
      <c r="H72" s="26">
        <v>15.01</v>
      </c>
    </row>
    <row r="73" spans="2:8" ht="15">
      <c r="B73" s="25">
        <v>72</v>
      </c>
      <c r="C73" s="26">
        <v>15.2</v>
      </c>
      <c r="D73" s="26">
        <v>17.2</v>
      </c>
      <c r="E73" s="26"/>
      <c r="F73" s="27">
        <v>72</v>
      </c>
      <c r="G73" s="26">
        <v>12.01</v>
      </c>
      <c r="H73" s="26">
        <v>14.31</v>
      </c>
    </row>
    <row r="74" spans="2:8" ht="15">
      <c r="B74" s="25">
        <v>73</v>
      </c>
      <c r="C74" s="26">
        <v>14.5</v>
      </c>
      <c r="D74" s="26">
        <v>16.4</v>
      </c>
      <c r="E74" s="26"/>
      <c r="F74" s="27">
        <v>73</v>
      </c>
      <c r="G74" s="26">
        <v>11.41</v>
      </c>
      <c r="H74" s="26">
        <v>13.62</v>
      </c>
    </row>
    <row r="75" spans="2:8" ht="15">
      <c r="B75" s="25">
        <v>74</v>
      </c>
      <c r="C75" s="26">
        <v>13.8</v>
      </c>
      <c r="D75" s="26">
        <v>15.6</v>
      </c>
      <c r="E75" s="26"/>
      <c r="F75" s="27">
        <v>74</v>
      </c>
      <c r="G75" s="26">
        <v>10.81</v>
      </c>
      <c r="H75" s="26">
        <v>12.95</v>
      </c>
    </row>
    <row r="76" spans="2:8" ht="15">
      <c r="B76" s="25">
        <v>75</v>
      </c>
      <c r="C76" s="26">
        <v>13.2</v>
      </c>
      <c r="D76" s="26">
        <v>14.9</v>
      </c>
      <c r="E76" s="26"/>
      <c r="F76" s="27">
        <v>75</v>
      </c>
      <c r="G76" s="26">
        <v>10.24</v>
      </c>
      <c r="H76" s="26">
        <v>12.29</v>
      </c>
    </row>
    <row r="77" spans="2:8" ht="15">
      <c r="B77" s="25">
        <v>76</v>
      </c>
      <c r="C77" s="26">
        <v>12.5</v>
      </c>
      <c r="D77" s="26">
        <v>14.1</v>
      </c>
      <c r="E77" s="26"/>
      <c r="F77" s="27">
        <v>76</v>
      </c>
      <c r="G77" s="26">
        <v>9.68</v>
      </c>
      <c r="H77" s="26">
        <v>11.64</v>
      </c>
    </row>
    <row r="78" spans="2:8" ht="15">
      <c r="B78" s="25">
        <v>77</v>
      </c>
      <c r="C78" s="26">
        <v>11.9</v>
      </c>
      <c r="D78" s="26">
        <v>13.4</v>
      </c>
      <c r="E78" s="26"/>
      <c r="F78" s="27">
        <v>77</v>
      </c>
      <c r="G78" s="26">
        <v>9.14</v>
      </c>
      <c r="H78" s="26">
        <v>11.01</v>
      </c>
    </row>
    <row r="79" spans="2:8" ht="15">
      <c r="B79" s="25">
        <v>78</v>
      </c>
      <c r="C79" s="26">
        <v>11.3</v>
      </c>
      <c r="D79" s="26">
        <v>12.7</v>
      </c>
      <c r="E79" s="26"/>
      <c r="F79" s="27">
        <v>78</v>
      </c>
      <c r="G79" s="26">
        <v>8.62</v>
      </c>
      <c r="H79" s="26">
        <v>10.4</v>
      </c>
    </row>
    <row r="80" spans="2:8" ht="15">
      <c r="B80" s="25">
        <v>79</v>
      </c>
      <c r="C80" s="26">
        <v>10.8</v>
      </c>
      <c r="D80" s="26">
        <v>12</v>
      </c>
      <c r="E80" s="26"/>
      <c r="F80" s="27">
        <v>79</v>
      </c>
      <c r="G80" s="26">
        <v>8.11</v>
      </c>
      <c r="H80" s="26">
        <v>9.8</v>
      </c>
    </row>
    <row r="81" spans="2:8" ht="15">
      <c r="B81" s="25">
        <v>80</v>
      </c>
      <c r="C81" s="26">
        <v>10.2</v>
      </c>
      <c r="D81" s="26">
        <v>11.3</v>
      </c>
      <c r="E81" s="26"/>
      <c r="F81" s="27">
        <v>80</v>
      </c>
      <c r="G81" s="26">
        <v>7.62</v>
      </c>
      <c r="H81" s="26">
        <v>9.22</v>
      </c>
    </row>
    <row r="82" spans="2:8" ht="15">
      <c r="B82" s="25">
        <v>81</v>
      </c>
      <c r="C82" s="26">
        <v>9.7</v>
      </c>
      <c r="D82" s="26">
        <v>10.7</v>
      </c>
      <c r="E82" s="26"/>
      <c r="F82" s="27">
        <v>81</v>
      </c>
      <c r="G82" s="26">
        <v>7.15</v>
      </c>
      <c r="H82" s="26">
        <v>8.65</v>
      </c>
    </row>
    <row r="83" spans="2:8" ht="15">
      <c r="B83" s="25">
        <v>82</v>
      </c>
      <c r="C83" s="26">
        <v>9.2</v>
      </c>
      <c r="D83" s="26">
        <v>10.1</v>
      </c>
      <c r="E83" s="26"/>
      <c r="F83" s="27">
        <v>82</v>
      </c>
      <c r="G83" s="26">
        <v>6.7</v>
      </c>
      <c r="H83" s="26">
        <v>8.11</v>
      </c>
    </row>
    <row r="84" spans="2:8" ht="15">
      <c r="B84" s="25">
        <v>83</v>
      </c>
      <c r="C84" s="26">
        <v>8.7</v>
      </c>
      <c r="D84" s="26">
        <v>9.5</v>
      </c>
      <c r="E84" s="26"/>
      <c r="F84" s="27">
        <v>83</v>
      </c>
      <c r="G84" s="26">
        <v>6.26</v>
      </c>
      <c r="H84" s="26">
        <v>7.59</v>
      </c>
    </row>
    <row r="85" spans="2:8" ht="15">
      <c r="B85" s="25">
        <v>84</v>
      </c>
      <c r="C85" s="26">
        <v>8.2</v>
      </c>
      <c r="D85" s="26">
        <v>8.9</v>
      </c>
      <c r="E85" s="26"/>
      <c r="F85" s="27">
        <v>84</v>
      </c>
      <c r="G85" s="26">
        <v>5.84</v>
      </c>
      <c r="H85" s="26">
        <v>7.09</v>
      </c>
    </row>
    <row r="86" spans="2:8" ht="15">
      <c r="B86" s="25">
        <v>85</v>
      </c>
      <c r="C86" s="26">
        <v>7.8</v>
      </c>
      <c r="D86" s="26">
        <v>8.4</v>
      </c>
      <c r="E86" s="26"/>
      <c r="F86" s="27">
        <v>85</v>
      </c>
      <c r="G86" s="26">
        <v>5.45</v>
      </c>
      <c r="H86" s="26">
        <v>6.62</v>
      </c>
    </row>
    <row r="87" spans="2:8" ht="15">
      <c r="B87" s="25">
        <v>86</v>
      </c>
      <c r="C87" s="26">
        <v>7.3</v>
      </c>
      <c r="D87" s="26">
        <v>7.9</v>
      </c>
      <c r="E87" s="26"/>
      <c r="F87" s="27">
        <v>86</v>
      </c>
      <c r="G87" s="26">
        <v>5.08</v>
      </c>
      <c r="H87" s="26">
        <v>6.17</v>
      </c>
    </row>
    <row r="88" spans="2:8" ht="15">
      <c r="B88" s="25">
        <v>87</v>
      </c>
      <c r="C88" s="26">
        <v>6.9</v>
      </c>
      <c r="D88" s="26">
        <v>7.4</v>
      </c>
      <c r="E88" s="26"/>
      <c r="F88" s="27">
        <v>87</v>
      </c>
      <c r="G88" s="26">
        <v>4.73</v>
      </c>
      <c r="H88" s="26">
        <v>5.74</v>
      </c>
    </row>
    <row r="89" spans="2:8" ht="15">
      <c r="B89" s="25">
        <v>88</v>
      </c>
      <c r="C89" s="26">
        <v>6.5</v>
      </c>
      <c r="D89" s="26">
        <v>6.9</v>
      </c>
      <c r="E89" s="26"/>
      <c r="F89" s="27">
        <v>88</v>
      </c>
      <c r="G89" s="26">
        <v>4.4</v>
      </c>
      <c r="H89" s="26">
        <v>5.33</v>
      </c>
    </row>
    <row r="90" spans="2:8" ht="15">
      <c r="B90" s="25">
        <v>89</v>
      </c>
      <c r="C90" s="26">
        <v>6.2</v>
      </c>
      <c r="D90" s="26">
        <v>6.5</v>
      </c>
      <c r="E90" s="26"/>
      <c r="F90" s="27">
        <v>89</v>
      </c>
      <c r="G90" s="26">
        <v>4.09</v>
      </c>
      <c r="H90" s="26">
        <v>4.96</v>
      </c>
    </row>
    <row r="91" spans="2:8" ht="15">
      <c r="B91" s="25">
        <v>90</v>
      </c>
      <c r="C91" s="26">
        <v>5.8</v>
      </c>
      <c r="D91" s="26">
        <v>6.1</v>
      </c>
      <c r="E91" s="26"/>
      <c r="F91" s="27">
        <v>90</v>
      </c>
      <c r="G91" s="26">
        <v>3.8</v>
      </c>
      <c r="H91" s="26">
        <v>4.6</v>
      </c>
    </row>
    <row r="92" spans="2:8" ht="15">
      <c r="B92" s="25">
        <v>91</v>
      </c>
      <c r="C92" s="26">
        <v>5.5</v>
      </c>
      <c r="D92" s="26">
        <v>5.7</v>
      </c>
      <c r="E92" s="26"/>
      <c r="F92" s="27">
        <v>91</v>
      </c>
      <c r="G92" s="26">
        <v>3.54</v>
      </c>
      <c r="H92" s="26">
        <v>4.28</v>
      </c>
    </row>
    <row r="93" spans="2:8" ht="15">
      <c r="B93" s="25">
        <v>92</v>
      </c>
      <c r="C93" s="26">
        <v>5.2</v>
      </c>
      <c r="D93" s="26">
        <v>5.4</v>
      </c>
      <c r="E93" s="26"/>
      <c r="F93" s="27">
        <v>92</v>
      </c>
      <c r="G93" s="26">
        <v>3.29</v>
      </c>
      <c r="H93" s="26">
        <v>3.97</v>
      </c>
    </row>
    <row r="94" spans="2:8" ht="15">
      <c r="B94" s="25">
        <v>93</v>
      </c>
      <c r="C94" s="26">
        <v>4.9</v>
      </c>
      <c r="D94" s="26">
        <v>5.1</v>
      </c>
      <c r="E94" s="26"/>
      <c r="F94" s="27">
        <v>93</v>
      </c>
      <c r="G94" s="26">
        <v>3.06</v>
      </c>
      <c r="H94" s="26">
        <v>3.7</v>
      </c>
    </row>
    <row r="95" spans="2:8" ht="15">
      <c r="B95" s="25">
        <v>94</v>
      </c>
      <c r="C95" s="26">
        <v>4.6</v>
      </c>
      <c r="D95" s="26">
        <v>4.8</v>
      </c>
      <c r="E95" s="26"/>
      <c r="F95" s="27">
        <v>94</v>
      </c>
      <c r="G95" s="26">
        <v>2.86</v>
      </c>
      <c r="H95" s="26">
        <v>3.44</v>
      </c>
    </row>
    <row r="96" spans="2:8" ht="15">
      <c r="B96" s="25">
        <v>95</v>
      </c>
      <c r="C96" s="26">
        <v>4.3</v>
      </c>
      <c r="D96" s="26">
        <v>4.5</v>
      </c>
      <c r="E96" s="26"/>
      <c r="F96" s="27">
        <v>95</v>
      </c>
      <c r="G96" s="26">
        <v>2.68</v>
      </c>
      <c r="H96" s="26">
        <v>3.22</v>
      </c>
    </row>
    <row r="97" spans="2:8" ht="15">
      <c r="B97" s="25">
        <v>96</v>
      </c>
      <c r="C97" s="26">
        <v>4.1</v>
      </c>
      <c r="D97" s="26">
        <v>4.2</v>
      </c>
      <c r="E97" s="26"/>
      <c r="F97" s="27">
        <v>96</v>
      </c>
      <c r="G97" s="26">
        <v>2.52</v>
      </c>
      <c r="H97" s="26">
        <v>3.01</v>
      </c>
    </row>
    <row r="98" spans="2:8" ht="15">
      <c r="B98" s="25">
        <v>97</v>
      </c>
      <c r="C98" s="26">
        <v>3.8</v>
      </c>
      <c r="D98" s="26">
        <v>4</v>
      </c>
      <c r="E98" s="26"/>
      <c r="F98" s="27">
        <v>97</v>
      </c>
      <c r="G98" s="26">
        <v>2.38</v>
      </c>
      <c r="H98" s="26">
        <v>2.83</v>
      </c>
    </row>
    <row r="99" spans="2:8" ht="15">
      <c r="B99" s="25">
        <v>98</v>
      </c>
      <c r="C99" s="26">
        <v>3.6</v>
      </c>
      <c r="D99" s="26">
        <v>3.8</v>
      </c>
      <c r="E99" s="26"/>
      <c r="F99" s="27">
        <v>98</v>
      </c>
      <c r="G99" s="26">
        <v>2.25</v>
      </c>
      <c r="H99" s="26">
        <v>2.66</v>
      </c>
    </row>
    <row r="100" spans="2:8" ht="15">
      <c r="B100" s="25">
        <v>99</v>
      </c>
      <c r="C100" s="26">
        <v>3.4</v>
      </c>
      <c r="D100" s="26">
        <v>3.5</v>
      </c>
      <c r="E100" s="26"/>
      <c r="F100" s="27">
        <v>99</v>
      </c>
      <c r="G100" s="26">
        <v>2.13</v>
      </c>
      <c r="H100" s="26">
        <v>2.5</v>
      </c>
    </row>
    <row r="101" spans="2:8" ht="15">
      <c r="B101" s="25">
        <v>100</v>
      </c>
      <c r="C101" s="26">
        <v>3.1</v>
      </c>
      <c r="D101" s="26">
        <v>3.3</v>
      </c>
      <c r="E101" s="26"/>
      <c r="F101" s="27">
        <v>100</v>
      </c>
      <c r="G101" s="26">
        <v>2.02</v>
      </c>
      <c r="H101" s="26">
        <v>2.36</v>
      </c>
    </row>
    <row r="102" spans="2:12" ht="15">
      <c r="B102" s="25">
        <v>101</v>
      </c>
      <c r="C102" s="26">
        <v>2.9</v>
      </c>
      <c r="D102" s="26">
        <v>3</v>
      </c>
      <c r="E102" s="26"/>
      <c r="F102" s="27">
        <v>101</v>
      </c>
      <c r="G102" s="26">
        <v>1.91</v>
      </c>
      <c r="H102" s="26">
        <v>2.22</v>
      </c>
      <c r="L102" s="24"/>
    </row>
    <row r="103" spans="2:8" ht="15">
      <c r="B103" s="25">
        <v>102</v>
      </c>
      <c r="C103" s="26">
        <v>2.7</v>
      </c>
      <c r="D103" s="26">
        <v>2.8</v>
      </c>
      <c r="E103" s="26"/>
      <c r="F103" s="27">
        <v>102</v>
      </c>
      <c r="G103" s="26">
        <v>1.81</v>
      </c>
      <c r="H103" s="26">
        <v>2.08</v>
      </c>
    </row>
    <row r="104" spans="2:8" ht="15">
      <c r="B104" s="25">
        <v>103</v>
      </c>
      <c r="C104" s="26">
        <v>2.4</v>
      </c>
      <c r="D104" s="26">
        <v>2.6</v>
      </c>
      <c r="E104" s="26"/>
      <c r="F104" s="27">
        <v>103</v>
      </c>
      <c r="G104" s="26">
        <v>1.71</v>
      </c>
      <c r="H104" s="26">
        <v>1.95</v>
      </c>
    </row>
    <row r="105" spans="2:8" ht="15">
      <c r="B105" s="25">
        <v>104</v>
      </c>
      <c r="C105" s="26">
        <v>2.2</v>
      </c>
      <c r="D105" s="26">
        <v>2.3</v>
      </c>
      <c r="E105" s="26"/>
      <c r="F105" s="27">
        <v>104</v>
      </c>
      <c r="G105" s="26">
        <v>1.61</v>
      </c>
      <c r="H105" s="26">
        <v>1.83</v>
      </c>
    </row>
    <row r="106" spans="2:8" ht="15">
      <c r="B106" s="25">
        <v>105</v>
      </c>
      <c r="C106" s="26">
        <v>2</v>
      </c>
      <c r="D106" s="26">
        <v>2.1</v>
      </c>
      <c r="E106" s="26"/>
      <c r="F106" s="27">
        <v>105</v>
      </c>
      <c r="G106" s="26">
        <v>1.52</v>
      </c>
      <c r="H106" s="26">
        <v>1.71</v>
      </c>
    </row>
    <row r="107" spans="2:8" ht="15">
      <c r="B107" s="25">
        <v>106</v>
      </c>
      <c r="C107" s="26">
        <v>1.8</v>
      </c>
      <c r="D107" s="26">
        <v>1.9</v>
      </c>
      <c r="E107" s="26"/>
      <c r="F107" s="27">
        <v>106</v>
      </c>
      <c r="G107" s="26">
        <v>1.43</v>
      </c>
      <c r="H107" s="26">
        <v>1.6</v>
      </c>
    </row>
    <row r="108" spans="2:8" ht="15">
      <c r="B108" s="25">
        <v>107</v>
      </c>
      <c r="C108" s="26">
        <v>1.6</v>
      </c>
      <c r="D108" s="26">
        <v>1.7</v>
      </c>
      <c r="E108" s="26"/>
      <c r="F108" s="27">
        <v>107</v>
      </c>
      <c r="G108" s="26">
        <v>1.35</v>
      </c>
      <c r="H108" s="26">
        <v>1.49</v>
      </c>
    </row>
    <row r="109" spans="2:8" ht="15">
      <c r="B109" s="25">
        <v>108</v>
      </c>
      <c r="C109" s="26">
        <v>1.4</v>
      </c>
      <c r="D109" s="26">
        <v>1.5</v>
      </c>
      <c r="E109" s="26"/>
      <c r="F109" s="27">
        <v>108</v>
      </c>
      <c r="G109" s="26">
        <v>1.26</v>
      </c>
      <c r="H109" s="26">
        <v>1.39</v>
      </c>
    </row>
    <row r="110" spans="2:8" ht="15">
      <c r="B110" s="25">
        <v>109</v>
      </c>
      <c r="C110" s="26">
        <v>1.3</v>
      </c>
      <c r="D110" s="26">
        <v>1.3</v>
      </c>
      <c r="E110" s="26"/>
      <c r="F110" s="27">
        <v>109</v>
      </c>
      <c r="G110" s="26">
        <v>1.19</v>
      </c>
      <c r="H110" s="26">
        <v>1.29</v>
      </c>
    </row>
    <row r="111" spans="2:8" ht="15">
      <c r="B111" s="25">
        <v>110</v>
      </c>
      <c r="C111" s="26">
        <v>1.1</v>
      </c>
      <c r="D111" s="26">
        <v>1.2</v>
      </c>
      <c r="E111" s="26"/>
      <c r="F111" s="27">
        <v>110</v>
      </c>
      <c r="G111" s="26">
        <v>1.11</v>
      </c>
      <c r="H111" s="26">
        <v>1.2</v>
      </c>
    </row>
    <row r="112" spans="2:8" ht="15">
      <c r="B112" s="25">
        <v>111</v>
      </c>
      <c r="C112" s="26">
        <v>1</v>
      </c>
      <c r="D112" s="26">
        <v>1</v>
      </c>
      <c r="E112" s="26"/>
      <c r="F112" s="27">
        <v>111</v>
      </c>
      <c r="G112" s="26">
        <v>1.04</v>
      </c>
      <c r="H112" s="26">
        <v>1.11</v>
      </c>
    </row>
    <row r="113" spans="2:8" ht="15">
      <c r="B113" s="25">
        <v>112</v>
      </c>
      <c r="C113" s="26">
        <v>0.8</v>
      </c>
      <c r="D113" s="26">
        <v>0.9</v>
      </c>
      <c r="E113" s="26"/>
      <c r="F113" s="27">
        <v>112</v>
      </c>
      <c r="G113" s="26">
        <v>0.97</v>
      </c>
      <c r="H113" s="26">
        <v>1.03</v>
      </c>
    </row>
    <row r="114" spans="2:8" ht="15">
      <c r="B114" s="25">
        <v>113</v>
      </c>
      <c r="C114" s="26">
        <v>0.7</v>
      </c>
      <c r="D114" s="26">
        <v>0.7</v>
      </c>
      <c r="E114" s="26"/>
      <c r="F114" s="27">
        <v>113</v>
      </c>
      <c r="G114" s="26">
        <v>0.91</v>
      </c>
      <c r="H114" s="26">
        <v>0.95</v>
      </c>
    </row>
    <row r="115" spans="2:8" ht="15">
      <c r="B115" s="25">
        <v>114</v>
      </c>
      <c r="C115" s="26">
        <v>0.6</v>
      </c>
      <c r="D115" s="26">
        <v>0.6</v>
      </c>
      <c r="E115" s="26"/>
      <c r="F115" s="27">
        <v>114</v>
      </c>
      <c r="G115" s="26">
        <v>0.84</v>
      </c>
      <c r="H115" s="26">
        <v>0.87</v>
      </c>
    </row>
    <row r="116" spans="2:8" ht="15">
      <c r="B116" s="25">
        <v>115</v>
      </c>
      <c r="C116" s="26">
        <v>0</v>
      </c>
      <c r="D116" s="26">
        <v>0</v>
      </c>
      <c r="E116" s="26"/>
      <c r="F116" s="27">
        <v>115</v>
      </c>
      <c r="G116" s="26">
        <v>0.78</v>
      </c>
      <c r="H116" s="26">
        <v>0.8</v>
      </c>
    </row>
    <row r="117" spans="2:8" ht="15">
      <c r="B117" s="25"/>
      <c r="C117" s="26"/>
      <c r="D117" s="26"/>
      <c r="E117" s="26"/>
      <c r="F117" s="27"/>
      <c r="G117" s="26">
        <v>0.72</v>
      </c>
      <c r="H117" s="26">
        <v>0.73</v>
      </c>
    </row>
    <row r="118" spans="2:8" ht="15">
      <c r="B118" s="25"/>
      <c r="C118" s="26"/>
      <c r="D118" s="26"/>
      <c r="E118" s="26"/>
      <c r="F118" s="27"/>
      <c r="G118" s="26">
        <v>0.67</v>
      </c>
      <c r="H118" s="26">
        <v>0.67</v>
      </c>
    </row>
    <row r="119" spans="2:8" ht="15">
      <c r="B119" s="25"/>
      <c r="C119" s="26"/>
      <c r="D119" s="26"/>
      <c r="E119" s="26"/>
      <c r="F119" s="27"/>
      <c r="G119" s="26">
        <v>0.62</v>
      </c>
      <c r="H119" s="26">
        <v>0.62</v>
      </c>
    </row>
    <row r="120" spans="2:8" ht="15">
      <c r="B120" s="25"/>
      <c r="C120" s="26"/>
      <c r="D120" s="26"/>
      <c r="E120" s="26"/>
      <c r="F120" s="27"/>
      <c r="G120" s="26">
        <v>0.57</v>
      </c>
      <c r="H120" s="26">
        <v>0.57</v>
      </c>
    </row>
    <row r="121" spans="2:8" ht="15">
      <c r="B121" s="25"/>
      <c r="C121" s="26"/>
      <c r="D121" s="26"/>
      <c r="E121" s="26"/>
      <c r="F121" s="27"/>
      <c r="G121" s="26"/>
      <c r="H121" s="26"/>
    </row>
    <row r="122" spans="2:8" ht="15">
      <c r="B122" s="25"/>
      <c r="C122" s="26"/>
      <c r="D122" s="26"/>
      <c r="E122" s="26"/>
      <c r="F122" s="27"/>
      <c r="G122" s="26"/>
      <c r="H122" s="26"/>
    </row>
    <row r="123" spans="2:8" ht="15">
      <c r="B123" s="25"/>
      <c r="C123" s="26"/>
      <c r="D123" s="26"/>
      <c r="E123" s="26"/>
      <c r="F123" s="27"/>
      <c r="G123" s="26"/>
      <c r="H123" s="26"/>
    </row>
    <row r="124" spans="2:8" ht="15">
      <c r="B124" s="25"/>
      <c r="C124" s="26"/>
      <c r="D124" s="26"/>
      <c r="E124" s="26"/>
      <c r="F124" s="27"/>
      <c r="G124" s="26"/>
      <c r="H124" s="26"/>
    </row>
    <row r="125" spans="2:8" ht="15">
      <c r="B125" s="25"/>
      <c r="C125" s="26"/>
      <c r="D125" s="26"/>
      <c r="E125" s="26"/>
      <c r="F125" s="27"/>
      <c r="G125" s="26"/>
      <c r="H125" s="26"/>
    </row>
    <row r="126" spans="2:8" ht="15">
      <c r="B126" s="25"/>
      <c r="C126" s="25"/>
      <c r="D126" s="25"/>
      <c r="E126" s="25"/>
      <c r="F126" s="27"/>
      <c r="G126" s="25"/>
      <c r="H126" s="25"/>
    </row>
    <row r="127" spans="2:8" ht="15">
      <c r="B127" s="25"/>
      <c r="C127" s="25"/>
      <c r="D127" s="25"/>
      <c r="E127" s="25"/>
      <c r="F127" s="27"/>
      <c r="G127" s="25"/>
      <c r="H127" s="25"/>
    </row>
    <row r="128" ht="12.75">
      <c r="F128" s="16"/>
    </row>
    <row r="129" ht="12.75">
      <c r="F129" s="16"/>
    </row>
    <row r="130" ht="12.75">
      <c r="F130" s="16"/>
    </row>
    <row r="131" ht="12.75">
      <c r="F131" s="16"/>
    </row>
    <row r="132" ht="12.75">
      <c r="F132" s="16"/>
    </row>
    <row r="133" ht="12.75">
      <c r="F133" s="16"/>
    </row>
    <row r="134" ht="12.75">
      <c r="F134" s="16"/>
    </row>
    <row r="135" ht="12.75">
      <c r="F135" s="16"/>
    </row>
    <row r="136" ht="12.75">
      <c r="F136" s="16"/>
    </row>
    <row r="137" ht="12.75">
      <c r="F137" s="16"/>
    </row>
    <row r="138" ht="12.75">
      <c r="F138" s="16"/>
    </row>
    <row r="139" ht="12.75">
      <c r="F139" s="16"/>
    </row>
    <row r="140" ht="12.75">
      <c r="F140" s="16"/>
    </row>
    <row r="141" ht="12.75">
      <c r="F141" s="16"/>
    </row>
    <row r="142" ht="12.75">
      <c r="F142" s="16"/>
    </row>
    <row r="143" ht="12.75">
      <c r="F143" s="16"/>
    </row>
    <row r="144" ht="12.75">
      <c r="F144" s="16"/>
    </row>
    <row r="145" ht="12.75">
      <c r="F145" s="16"/>
    </row>
    <row r="146" ht="12.75">
      <c r="F146" s="16"/>
    </row>
    <row r="147" ht="12.75">
      <c r="F147" s="16"/>
    </row>
    <row r="148" ht="12.75">
      <c r="F148" s="16"/>
    </row>
    <row r="149" ht="12.75">
      <c r="F149" s="16"/>
    </row>
    <row r="150" ht="12.75">
      <c r="F150" s="16"/>
    </row>
    <row r="151" ht="12.75">
      <c r="F151" s="16"/>
    </row>
    <row r="152" ht="12.75">
      <c r="F152" s="16"/>
    </row>
    <row r="153" ht="12.75">
      <c r="F153" s="16"/>
    </row>
    <row r="154" ht="12.75">
      <c r="F154" s="16"/>
    </row>
    <row r="155" ht="12.75">
      <c r="F155" s="16"/>
    </row>
    <row r="156" ht="12.75">
      <c r="F156" s="16"/>
    </row>
    <row r="157" ht="12.75">
      <c r="F157" s="16"/>
    </row>
    <row r="158" ht="12.75">
      <c r="F158" s="16"/>
    </row>
    <row r="159" ht="12.75">
      <c r="F159" s="16"/>
    </row>
    <row r="160" ht="12.75">
      <c r="F160" s="16"/>
    </row>
    <row r="161" ht="12.75">
      <c r="F161" s="16"/>
    </row>
    <row r="162" ht="12.75">
      <c r="F162" s="16"/>
    </row>
    <row r="163" ht="12.75">
      <c r="F163" s="16"/>
    </row>
    <row r="164" ht="12.75">
      <c r="F164" s="16"/>
    </row>
    <row r="165" ht="12.75">
      <c r="F165" s="16"/>
    </row>
    <row r="166" ht="12.75">
      <c r="F166" s="16"/>
    </row>
    <row r="167" ht="12.75">
      <c r="F167" s="16"/>
    </row>
    <row r="168" ht="12.75">
      <c r="F168" s="16"/>
    </row>
    <row r="169" ht="12.75">
      <c r="F169" s="16"/>
    </row>
    <row r="170" ht="12.75">
      <c r="F170" s="16"/>
    </row>
    <row r="171" ht="12.75">
      <c r="F171" s="16"/>
    </row>
    <row r="172" ht="12.75">
      <c r="F172" s="16"/>
    </row>
    <row r="173" ht="12.75">
      <c r="F173" s="16"/>
    </row>
    <row r="174" ht="12.75">
      <c r="F174" s="16"/>
    </row>
    <row r="175" ht="12.75">
      <c r="F175" s="16"/>
    </row>
    <row r="176" ht="12.75">
      <c r="F176" s="16"/>
    </row>
    <row r="177" ht="12.75">
      <c r="F177" s="16"/>
    </row>
    <row r="178" ht="12.75">
      <c r="F178" s="16"/>
    </row>
    <row r="179" ht="12.75">
      <c r="F179" s="16"/>
    </row>
    <row r="180" ht="12.75">
      <c r="F180" s="16"/>
    </row>
    <row r="181" ht="12.75">
      <c r="F181" s="16"/>
    </row>
    <row r="182" ht="12.75">
      <c r="F182" s="16"/>
    </row>
    <row r="183" ht="12.75">
      <c r="F183" s="16"/>
    </row>
    <row r="184" ht="12.75">
      <c r="F184" s="16"/>
    </row>
    <row r="185" ht="12.75">
      <c r="F185" s="16"/>
    </row>
    <row r="186" ht="12.75">
      <c r="F186" s="16"/>
    </row>
    <row r="187" ht="12.75">
      <c r="F187" s="16"/>
    </row>
    <row r="188" ht="12.75">
      <c r="F188" s="16"/>
    </row>
    <row r="189" ht="12.75">
      <c r="F189" s="16"/>
    </row>
    <row r="190" ht="12.75">
      <c r="F190" s="16"/>
    </row>
    <row r="191" ht="12.75">
      <c r="F191" s="16"/>
    </row>
    <row r="192" ht="12.75">
      <c r="F192" s="16"/>
    </row>
    <row r="193" ht="12.75">
      <c r="F193" s="16"/>
    </row>
    <row r="194" ht="12.75">
      <c r="F194" s="16"/>
    </row>
    <row r="195" ht="12.75">
      <c r="F195" s="16"/>
    </row>
    <row r="196" ht="12.75">
      <c r="F196" s="16"/>
    </row>
    <row r="197" ht="12.75">
      <c r="F197" s="16"/>
    </row>
    <row r="198" ht="12.75">
      <c r="F198" s="16"/>
    </row>
    <row r="199" ht="12.75">
      <c r="F199" s="16"/>
    </row>
    <row r="200" ht="12.75">
      <c r="F200" s="16"/>
    </row>
    <row r="201" ht="12.75">
      <c r="F201" s="16"/>
    </row>
    <row r="202" ht="12.75">
      <c r="F202" s="16"/>
    </row>
    <row r="203" ht="12.75">
      <c r="F203" s="16"/>
    </row>
    <row r="204" ht="12.75">
      <c r="F204" s="16"/>
    </row>
    <row r="205" ht="12.75">
      <c r="F205" s="16"/>
    </row>
    <row r="206" ht="12.75">
      <c r="F206" s="16"/>
    </row>
    <row r="207" ht="12.75">
      <c r="F207" s="16"/>
    </row>
    <row r="208" ht="12.75">
      <c r="F208" s="16"/>
    </row>
    <row r="209" ht="12.75">
      <c r="F209" s="16"/>
    </row>
    <row r="210" ht="12.75">
      <c r="F210" s="16"/>
    </row>
    <row r="211" ht="12.75">
      <c r="F211" s="16"/>
    </row>
    <row r="212" ht="12.75">
      <c r="F212" s="16"/>
    </row>
    <row r="213" ht="12.75">
      <c r="F213" s="16"/>
    </row>
    <row r="214" ht="12.75">
      <c r="F214" s="16"/>
    </row>
    <row r="215" ht="12.75">
      <c r="F215" s="16"/>
    </row>
    <row r="216" ht="12.75">
      <c r="F216" s="16"/>
    </row>
    <row r="217" ht="12.75">
      <c r="F217" s="16"/>
    </row>
    <row r="218" ht="12.75">
      <c r="F218" s="16"/>
    </row>
    <row r="219" ht="12.75">
      <c r="F219" s="16"/>
    </row>
    <row r="220" ht="12.75">
      <c r="F220" s="16"/>
    </row>
    <row r="221" ht="12.75">
      <c r="F221" s="16"/>
    </row>
    <row r="222" ht="12.75">
      <c r="F222" s="16"/>
    </row>
    <row r="223" ht="12.75">
      <c r="F223" s="16"/>
    </row>
    <row r="224" ht="12.75">
      <c r="F224" s="16"/>
    </row>
    <row r="225" ht="12.75">
      <c r="F225" s="16"/>
    </row>
    <row r="226" ht="12.75">
      <c r="F226" s="16"/>
    </row>
    <row r="227" ht="12.75">
      <c r="F227" s="16"/>
    </row>
    <row r="228" ht="12.75">
      <c r="F228" s="16"/>
    </row>
    <row r="229" ht="12.75">
      <c r="F229" s="16"/>
    </row>
    <row r="230" ht="12.75">
      <c r="F230" s="16"/>
    </row>
    <row r="231" ht="12.75">
      <c r="F231" s="16"/>
    </row>
    <row r="232" ht="12.75">
      <c r="F232" s="16"/>
    </row>
    <row r="233" ht="12.75">
      <c r="F233" s="16"/>
    </row>
    <row r="234" ht="12.75">
      <c r="F234" s="16"/>
    </row>
    <row r="235" ht="12.75">
      <c r="F235" s="16"/>
    </row>
    <row r="236" ht="12.75">
      <c r="F236" s="16"/>
    </row>
    <row r="237" ht="12.75">
      <c r="F237" s="16"/>
    </row>
    <row r="238" ht="12.75">
      <c r="F238" s="16"/>
    </row>
    <row r="239" ht="12.75">
      <c r="F239" s="16"/>
    </row>
    <row r="240" ht="12.75">
      <c r="F240" s="16"/>
    </row>
    <row r="241" ht="12.75">
      <c r="F241" s="16"/>
    </row>
    <row r="242" ht="12.75">
      <c r="F242" s="16"/>
    </row>
    <row r="243" ht="12.75">
      <c r="F243" s="16"/>
    </row>
    <row r="244" ht="12.75">
      <c r="F244" s="16"/>
    </row>
    <row r="245" ht="12.75">
      <c r="F245" s="16"/>
    </row>
    <row r="246" ht="12.75">
      <c r="F246" s="16"/>
    </row>
    <row r="247" ht="12.75">
      <c r="F247" s="16"/>
    </row>
    <row r="248" ht="12.75">
      <c r="F248" s="16"/>
    </row>
    <row r="249" ht="12.75">
      <c r="F249" s="16"/>
    </row>
    <row r="250" ht="12.75">
      <c r="F250" s="16"/>
    </row>
    <row r="251" ht="12.75">
      <c r="F251" s="16"/>
    </row>
    <row r="252" ht="12.75">
      <c r="F252" s="16"/>
    </row>
    <row r="253" ht="12.75">
      <c r="F253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</dc:creator>
  <cp:keywords/>
  <dc:description/>
  <cp:lastModifiedBy>Chuck</cp:lastModifiedBy>
  <dcterms:created xsi:type="dcterms:W3CDTF">2009-03-22T21:39:32Z</dcterms:created>
  <dcterms:modified xsi:type="dcterms:W3CDTF">2013-10-02T09:05:30Z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